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ine/Desktop/"/>
    </mc:Choice>
  </mc:AlternateContent>
  <xr:revisionPtr revIDLastSave="0" documentId="8_{AFDD97FB-F0F6-174A-BD4B-3B40C268BF0D}" xr6:coauthVersionLast="47" xr6:coauthVersionMax="47" xr10:uidLastSave="{00000000-0000-0000-0000-000000000000}"/>
  <bookViews>
    <workbookView xWindow="1940" yWindow="2000" windowWidth="25600" windowHeight="13060" tabRatio="852" activeTab="2" xr2:uid="{00000000-000D-0000-FFFF-FFFF00000000}"/>
  </bookViews>
  <sheets>
    <sheet name="Ana Sayfa" sheetId="4" r:id="rId1"/>
    <sheet name="K. Bilgiler" sheetId="5" r:id="rId2"/>
    <sheet name="S. Listesi" sheetId="6" r:id="rId3"/>
    <sheet name="NOT Baremi" sheetId="7" r:id="rId4"/>
    <sheet name="1. Sınav" sheetId="1" r:id="rId5"/>
    <sheet name="2. Sınav" sheetId="44" r:id="rId6"/>
    <sheet name="3. Sınav" sheetId="45" r:id="rId7"/>
    <sheet name="D. Sonu" sheetId="33" r:id="rId8"/>
    <sheet name="Kaynak Listeler" sheetId="41" r:id="rId9"/>
    <sheet name="Liste" sheetId="43" r:id="rId10"/>
  </sheets>
  <externalReferences>
    <externalReference r:id="rId11"/>
  </externalReferences>
  <definedNames>
    <definedName name="_xlnm._FilterDatabase" localSheetId="4" hidden="1">'1. Sınav'!$F$50:$AS$50</definedName>
    <definedName name="_xlnm._FilterDatabase" localSheetId="5" hidden="1">'2. Sınav'!$F$50:$AS$50</definedName>
    <definedName name="_xlnm._FilterDatabase" localSheetId="6" hidden="1">'3. Sınav'!$F$50:$AS$50</definedName>
    <definedName name="A_9">Liste!#REF!</definedName>
    <definedName name="ABCD" localSheetId="5">'2. Sınav'!$E$81</definedName>
    <definedName name="ABCD" localSheetId="6">'3. Sınav'!$E$81</definedName>
    <definedName name="ABCD">'1. Sınav'!$E$81</definedName>
    <definedName name="dersler">'Kaynak Listeler'!$B$3:$B$21</definedName>
    <definedName name="S10A">'[1]10ABCDEF'!$C$3:$R$33</definedName>
    <definedName name="S10B">'[1]10ABCDEF'!$C$34:$R$64</definedName>
    <definedName name="S10C">'[1]10ABCDEF'!$C$65:$R$93</definedName>
    <definedName name="S10D">'[1]10ABCDEF'!$C$94:$R$122</definedName>
    <definedName name="S10E">'[1]10ABCDEF'!$C$123:$R$152</definedName>
    <definedName name="S10F">'[1]10ABCDEF'!$C$153:$R$182</definedName>
    <definedName name="S10G">'[1]10G'!$C$3:$P$32</definedName>
    <definedName name="S11A">'[1]11ABCDE'!$C$3:$R$33</definedName>
    <definedName name="S11B">'[1]11ABCDE'!$C$34:$R$64</definedName>
    <definedName name="S11C">'[1]11ABCDE'!$C$65:$R$95</definedName>
    <definedName name="S11D">'[1]11ABCDE'!$C$96:$R$126</definedName>
    <definedName name="S11E">'[1]11ABCDE'!$C$127:$R$157</definedName>
    <definedName name="S11TM">'[1]11TM'!$C$3:$Q$33</definedName>
    <definedName name="S12A">'[1]12ABCD'!$C$3:$R$32</definedName>
    <definedName name="S12B">'[1]12ABCD'!$C$33:$R$62</definedName>
    <definedName name="S12C">'[1]12ABCD'!$C$63:$R$93</definedName>
    <definedName name="S12D">'[1]12ABCD'!$C$94:$R$124</definedName>
    <definedName name="S12TM">'[1]12TM'!$C$3:$Q$32</definedName>
    <definedName name="S9A">'[1]9ABCDE'!$C$4:$R$34</definedName>
    <definedName name="S9B">'[1]9ABCDE'!$C$35:$R$65</definedName>
    <definedName name="S9C">'[1]9ABCDE'!$C$66:$R$96</definedName>
    <definedName name="S9D">'[1]9ABCDE'!$C$97:$R$128</definedName>
    <definedName name="S9E">'[1]9ABCDE'!$C$129:$R$159</definedName>
    <definedName name="_xlnm.Print_Area" localSheetId="4">'1. Sınav'!$A$1:$AU$99</definedName>
    <definedName name="_xlnm.Print_Area" localSheetId="5">'2. Sınav'!$A$1:$AU$99</definedName>
    <definedName name="_xlnm.Print_Area" localSheetId="6">'3. Sınav'!$A$1:$AU$99</definedName>
    <definedName name="_xlnm.Print_Area" localSheetId="0">'Ana Sayfa'!$B$3:$U$25</definedName>
    <definedName name="_xlnm.Print_Area" localSheetId="7">'D. Sonu'!$A$1:$R$71</definedName>
    <definedName name="_xlnm.Print_Area" localSheetId="1">'K. Bilgiler'!$E$1:$L$23</definedName>
    <definedName name="_xlnm.Print_Area" localSheetId="3">'NOT Baremi'!$A$1:$AS$19</definedName>
    <definedName name="_xlnm.Print_Area" localSheetId="2">'S. Listesi'!$E$1:$G$38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6" l="1"/>
  <c r="K4" i="6" s="1"/>
  <c r="G4" i="6" s="1"/>
  <c r="F4" i="6" l="1"/>
  <c r="AT26" i="1"/>
  <c r="AU26" i="1" s="1"/>
  <c r="Q56" i="33"/>
  <c r="G4" i="44"/>
  <c r="H4" i="44"/>
  <c r="H50" i="44" s="1"/>
  <c r="H51" i="44" s="1"/>
  <c r="I4" i="44"/>
  <c r="J4" i="44"/>
  <c r="K4" i="44"/>
  <c r="L4" i="44"/>
  <c r="L50" i="44" s="1"/>
  <c r="L51" i="44" s="1"/>
  <c r="M4" i="44"/>
  <c r="N4" i="44"/>
  <c r="N50" i="44" s="1"/>
  <c r="N51" i="44" s="1"/>
  <c r="O4" i="44"/>
  <c r="P4" i="44"/>
  <c r="P50" i="44" s="1"/>
  <c r="P51" i="44" s="1"/>
  <c r="Q4" i="44"/>
  <c r="R4" i="44"/>
  <c r="R50" i="44" s="1"/>
  <c r="R51" i="44" s="1"/>
  <c r="S4" i="44"/>
  <c r="T4" i="44"/>
  <c r="T50" i="44" s="1"/>
  <c r="T51" i="44" s="1"/>
  <c r="U4" i="44"/>
  <c r="V4" i="44"/>
  <c r="V50" i="44" s="1"/>
  <c r="V51" i="44" s="1"/>
  <c r="W4" i="44"/>
  <c r="X4" i="44"/>
  <c r="X50" i="44" s="1"/>
  <c r="X51" i="44" s="1"/>
  <c r="Y4" i="44"/>
  <c r="Z4" i="44"/>
  <c r="Z50" i="44" s="1"/>
  <c r="Z51" i="44" s="1"/>
  <c r="AA4" i="44"/>
  <c r="AB4" i="44"/>
  <c r="AB50" i="44" s="1"/>
  <c r="AB51" i="44" s="1"/>
  <c r="AC4" i="44"/>
  <c r="AD4" i="44"/>
  <c r="AD50" i="44" s="1"/>
  <c r="AD51" i="44" s="1"/>
  <c r="AE4" i="44"/>
  <c r="AF4" i="44"/>
  <c r="AG4" i="44"/>
  <c r="AH4" i="44"/>
  <c r="AH50" i="44" s="1"/>
  <c r="AH51" i="44" s="1"/>
  <c r="AI4" i="44"/>
  <c r="AJ4" i="44"/>
  <c r="AJ50" i="44" s="1"/>
  <c r="AJ51" i="44" s="1"/>
  <c r="AK4" i="44"/>
  <c r="AL4" i="44"/>
  <c r="AM4" i="44"/>
  <c r="AN4" i="44"/>
  <c r="AN50" i="44" s="1"/>
  <c r="AN51" i="44" s="1"/>
  <c r="AO4" i="44"/>
  <c r="AP4" i="44"/>
  <c r="AP50" i="44" s="1"/>
  <c r="AP51" i="44" s="1"/>
  <c r="AQ4" i="44"/>
  <c r="AR4" i="44"/>
  <c r="AR50" i="44" s="1"/>
  <c r="AR51" i="44" s="1"/>
  <c r="AS4" i="44"/>
  <c r="G4" i="45"/>
  <c r="H4" i="45"/>
  <c r="I4" i="45"/>
  <c r="I50" i="45" s="1"/>
  <c r="I51" i="45" s="1"/>
  <c r="J4" i="45"/>
  <c r="K4" i="45"/>
  <c r="L4" i="45"/>
  <c r="L50" i="45" s="1"/>
  <c r="L51" i="45" s="1"/>
  <c r="M4" i="45"/>
  <c r="M44" i="45" s="1"/>
  <c r="M45" i="45" s="1"/>
  <c r="M46" i="45" s="1"/>
  <c r="N4" i="45"/>
  <c r="O4" i="45"/>
  <c r="P4" i="45"/>
  <c r="Q4" i="45"/>
  <c r="Q50" i="45" s="1"/>
  <c r="Q51" i="45" s="1"/>
  <c r="R4" i="45"/>
  <c r="R50" i="45" s="1"/>
  <c r="R51" i="45" s="1"/>
  <c r="S4" i="45"/>
  <c r="T4" i="45"/>
  <c r="T50" i="45" s="1"/>
  <c r="T51" i="45" s="1"/>
  <c r="U4" i="45"/>
  <c r="U50" i="45" s="1"/>
  <c r="U51" i="45" s="1"/>
  <c r="V4" i="45"/>
  <c r="V50" i="45" s="1"/>
  <c r="V51" i="45" s="1"/>
  <c r="W4" i="45"/>
  <c r="W50" i="45" s="1"/>
  <c r="W51" i="45" s="1"/>
  <c r="X4" i="45"/>
  <c r="X50" i="45" s="1"/>
  <c r="X51" i="45" s="1"/>
  <c r="Y4" i="45"/>
  <c r="Z4" i="45"/>
  <c r="Z50" i="45" s="1"/>
  <c r="Z51" i="45" s="1"/>
  <c r="AA4" i="45"/>
  <c r="AB4" i="45"/>
  <c r="AB50" i="45" s="1"/>
  <c r="AB51" i="45" s="1"/>
  <c r="AC4" i="45"/>
  <c r="AC50" i="45" s="1"/>
  <c r="AC51" i="45" s="1"/>
  <c r="AD4" i="45"/>
  <c r="AD50" i="45" s="1"/>
  <c r="AD51" i="45" s="1"/>
  <c r="AE4" i="45"/>
  <c r="AF4" i="45"/>
  <c r="AG4" i="45"/>
  <c r="AH4" i="45"/>
  <c r="AI4" i="45"/>
  <c r="AI50" i="45" s="1"/>
  <c r="AI51" i="45" s="1"/>
  <c r="AJ4" i="45"/>
  <c r="AJ50" i="45" s="1"/>
  <c r="AJ51" i="45" s="1"/>
  <c r="AK4" i="45"/>
  <c r="AK50" i="45" s="1"/>
  <c r="AK51" i="45" s="1"/>
  <c r="AL4" i="45"/>
  <c r="AL50" i="45" s="1"/>
  <c r="AL51" i="45" s="1"/>
  <c r="AM4" i="45"/>
  <c r="AM50" i="45" s="1"/>
  <c r="AM51" i="45" s="1"/>
  <c r="AN4" i="45"/>
  <c r="AN50" i="45" s="1"/>
  <c r="AN51" i="45" s="1"/>
  <c r="AO4" i="45"/>
  <c r="AO50" i="45" s="1"/>
  <c r="AO51" i="45" s="1"/>
  <c r="AP4" i="45"/>
  <c r="AP50" i="45" s="1"/>
  <c r="AP51" i="45" s="1"/>
  <c r="AQ4" i="45"/>
  <c r="AR4" i="45"/>
  <c r="AR50" i="45" s="1"/>
  <c r="AR51" i="45" s="1"/>
  <c r="AS4" i="45"/>
  <c r="AS50" i="45" s="1"/>
  <c r="AS51" i="45" s="1"/>
  <c r="F4" i="45"/>
  <c r="A2" i="45"/>
  <c r="M44" i="44"/>
  <c r="M45" i="44" s="1"/>
  <c r="M46" i="44" s="1"/>
  <c r="F4" i="44"/>
  <c r="A2" i="44"/>
  <c r="AG86" i="45"/>
  <c r="AQ85" i="45"/>
  <c r="AG85" i="45"/>
  <c r="AQ84" i="45"/>
  <c r="AG84" i="45"/>
  <c r="AS48" i="45"/>
  <c r="AS49" i="45" s="1"/>
  <c r="AR48" i="45"/>
  <c r="AR49" i="45" s="1"/>
  <c r="AQ48" i="45"/>
  <c r="AQ49" i="45" s="1"/>
  <c r="AP48" i="45"/>
  <c r="AP49" i="45" s="1"/>
  <c r="AO48" i="45"/>
  <c r="AO49" i="45" s="1"/>
  <c r="AN48" i="45"/>
  <c r="AN49" i="45" s="1"/>
  <c r="AM48" i="45"/>
  <c r="AM49" i="45" s="1"/>
  <c r="AL48" i="45"/>
  <c r="AL49" i="45" s="1"/>
  <c r="AK48" i="45"/>
  <c r="AK49" i="45" s="1"/>
  <c r="AJ48" i="45"/>
  <c r="AJ49" i="45" s="1"/>
  <c r="AI48" i="45"/>
  <c r="AI49" i="45" s="1"/>
  <c r="AH48" i="45"/>
  <c r="AH49" i="45" s="1"/>
  <c r="AG48" i="45"/>
  <c r="AG49" i="45" s="1"/>
  <c r="AF48" i="45"/>
  <c r="AF49" i="45" s="1"/>
  <c r="AE48" i="45"/>
  <c r="AE49" i="45" s="1"/>
  <c r="AD48" i="45"/>
  <c r="AD49" i="45" s="1"/>
  <c r="AC48" i="45"/>
  <c r="AC49" i="45" s="1"/>
  <c r="AB48" i="45"/>
  <c r="AB49" i="45" s="1"/>
  <c r="AA48" i="45"/>
  <c r="AA49" i="45" s="1"/>
  <c r="Z48" i="45"/>
  <c r="Z49" i="45" s="1"/>
  <c r="Y48" i="45"/>
  <c r="Y49" i="45" s="1"/>
  <c r="X48" i="45"/>
  <c r="X49" i="45" s="1"/>
  <c r="W48" i="45"/>
  <c r="W49" i="45" s="1"/>
  <c r="V48" i="45"/>
  <c r="V49" i="45" s="1"/>
  <c r="U48" i="45"/>
  <c r="U49" i="45" s="1"/>
  <c r="T48" i="45"/>
  <c r="T49" i="45" s="1"/>
  <c r="S48" i="45"/>
  <c r="S49" i="45" s="1"/>
  <c r="R48" i="45"/>
  <c r="R49" i="45" s="1"/>
  <c r="Q48" i="45"/>
  <c r="Q49" i="45" s="1"/>
  <c r="P48" i="45"/>
  <c r="P49" i="45" s="1"/>
  <c r="AS47" i="45"/>
  <c r="AR47" i="45"/>
  <c r="AQ47" i="45"/>
  <c r="AP47" i="45"/>
  <c r="AO47" i="45"/>
  <c r="AN47" i="45"/>
  <c r="AM47" i="45"/>
  <c r="AL47" i="45"/>
  <c r="AK47" i="45"/>
  <c r="AJ47" i="45"/>
  <c r="AI47" i="45"/>
  <c r="AH47" i="45"/>
  <c r="AG47" i="45"/>
  <c r="AF47" i="45"/>
  <c r="AE47" i="45"/>
  <c r="AD47" i="45"/>
  <c r="AC47" i="45"/>
  <c r="AB47" i="45"/>
  <c r="AA47" i="45"/>
  <c r="Z47" i="45"/>
  <c r="Y47" i="45"/>
  <c r="X47" i="45"/>
  <c r="W47" i="45"/>
  <c r="V47" i="45"/>
  <c r="U47" i="45"/>
  <c r="T47" i="45"/>
  <c r="S47" i="45"/>
  <c r="R47" i="45"/>
  <c r="Q47" i="45"/>
  <c r="P47" i="45"/>
  <c r="O47" i="45"/>
  <c r="O48" i="45" s="1"/>
  <c r="O49" i="45" s="1"/>
  <c r="N47" i="45"/>
  <c r="N48" i="45" s="1"/>
  <c r="N49" i="45" s="1"/>
  <c r="M47" i="45"/>
  <c r="M48" i="45" s="1"/>
  <c r="M49" i="45" s="1"/>
  <c r="L47" i="45"/>
  <c r="L48" i="45" s="1"/>
  <c r="L49" i="45" s="1"/>
  <c r="K47" i="45"/>
  <c r="K48" i="45" s="1"/>
  <c r="K49" i="45" s="1"/>
  <c r="J47" i="45"/>
  <c r="J48" i="45" s="1"/>
  <c r="J49" i="45" s="1"/>
  <c r="I47" i="45"/>
  <c r="I48" i="45" s="1"/>
  <c r="I49" i="45" s="1"/>
  <c r="H47" i="45"/>
  <c r="H48" i="45" s="1"/>
  <c r="H49" i="45" s="1"/>
  <c r="G47" i="45"/>
  <c r="G48" i="45" s="1"/>
  <c r="G49" i="45" s="1"/>
  <c r="F47" i="45"/>
  <c r="F48" i="45" s="1"/>
  <c r="F49" i="45" s="1"/>
  <c r="T46" i="45"/>
  <c r="AS45" i="45"/>
  <c r="AS46" i="45" s="1"/>
  <c r="AR45" i="45"/>
  <c r="AR46" i="45" s="1"/>
  <c r="AQ45" i="45"/>
  <c r="AQ46" i="45" s="1"/>
  <c r="AP45" i="45"/>
  <c r="AP46" i="45" s="1"/>
  <c r="AO45" i="45"/>
  <c r="AO46" i="45" s="1"/>
  <c r="AN45" i="45"/>
  <c r="AN46" i="45" s="1"/>
  <c r="AM45" i="45"/>
  <c r="AM46" i="45" s="1"/>
  <c r="AL45" i="45"/>
  <c r="AL46" i="45" s="1"/>
  <c r="AK45" i="45"/>
  <c r="AK46" i="45" s="1"/>
  <c r="AJ45" i="45"/>
  <c r="AJ46" i="45" s="1"/>
  <c r="AI45" i="45"/>
  <c r="AI46" i="45" s="1"/>
  <c r="AH45" i="45"/>
  <c r="AH46" i="45" s="1"/>
  <c r="AG45" i="45"/>
  <c r="AG46" i="45" s="1"/>
  <c r="AF45" i="45"/>
  <c r="AF46" i="45" s="1"/>
  <c r="AE45" i="45"/>
  <c r="AE46" i="45" s="1"/>
  <c r="AD45" i="45"/>
  <c r="AD46" i="45" s="1"/>
  <c r="AC45" i="45"/>
  <c r="AC46" i="45" s="1"/>
  <c r="AB45" i="45"/>
  <c r="AB46" i="45" s="1"/>
  <c r="AA45" i="45"/>
  <c r="AA46" i="45" s="1"/>
  <c r="Z45" i="45"/>
  <c r="Z46" i="45" s="1"/>
  <c r="Y45" i="45"/>
  <c r="Y46" i="45" s="1"/>
  <c r="X45" i="45"/>
  <c r="X46" i="45" s="1"/>
  <c r="W45" i="45"/>
  <c r="W46" i="45" s="1"/>
  <c r="V45" i="45"/>
  <c r="V46" i="45" s="1"/>
  <c r="U45" i="45"/>
  <c r="U46" i="45" s="1"/>
  <c r="T45" i="45"/>
  <c r="S45" i="45"/>
  <c r="S46" i="45" s="1"/>
  <c r="R45" i="45"/>
  <c r="R46" i="45" s="1"/>
  <c r="Q45" i="45"/>
  <c r="Q46" i="45" s="1"/>
  <c r="P45" i="45"/>
  <c r="P46" i="45" s="1"/>
  <c r="AS44" i="45"/>
  <c r="AR44" i="45"/>
  <c r="AQ44" i="45"/>
  <c r="AP44" i="45"/>
  <c r="AO44" i="45"/>
  <c r="AN44" i="45"/>
  <c r="AM44" i="45"/>
  <c r="AL44" i="45"/>
  <c r="AK44" i="45"/>
  <c r="AJ44" i="45"/>
  <c r="AI44" i="45"/>
  <c r="AH44" i="45"/>
  <c r="AG44" i="45"/>
  <c r="AF44" i="45"/>
  <c r="AE44" i="45"/>
  <c r="AD44" i="45"/>
  <c r="AC44" i="45"/>
  <c r="AB44" i="45"/>
  <c r="AA44" i="45"/>
  <c r="Z44" i="45"/>
  <c r="Y44" i="45"/>
  <c r="X44" i="45"/>
  <c r="W44" i="45"/>
  <c r="V44" i="45"/>
  <c r="U44" i="45"/>
  <c r="T44" i="45"/>
  <c r="S44" i="45"/>
  <c r="R44" i="45"/>
  <c r="Q44" i="45"/>
  <c r="P44" i="45"/>
  <c r="AS43" i="45"/>
  <c r="AR43" i="45"/>
  <c r="AQ43" i="45"/>
  <c r="AP43" i="45"/>
  <c r="AO43" i="45"/>
  <c r="AN43" i="45"/>
  <c r="AM43" i="45"/>
  <c r="AL43" i="45"/>
  <c r="AK43" i="45"/>
  <c r="AJ43" i="45"/>
  <c r="AI43" i="45"/>
  <c r="AH43" i="45"/>
  <c r="AG43" i="45"/>
  <c r="AF43" i="45"/>
  <c r="AE43" i="45"/>
  <c r="AD43" i="45"/>
  <c r="AC43" i="45"/>
  <c r="AB43" i="45"/>
  <c r="AA43" i="45"/>
  <c r="Z43" i="45"/>
  <c r="Y43" i="45"/>
  <c r="X43" i="45"/>
  <c r="W43" i="45"/>
  <c r="V43" i="45"/>
  <c r="U43" i="45"/>
  <c r="T43" i="45"/>
  <c r="S43" i="45"/>
  <c r="R43" i="45"/>
  <c r="Q43" i="45"/>
  <c r="P43" i="45"/>
  <c r="O43" i="45"/>
  <c r="N43" i="45"/>
  <c r="M43" i="45"/>
  <c r="L43" i="45"/>
  <c r="K43" i="45"/>
  <c r="J43" i="45"/>
  <c r="I43" i="45"/>
  <c r="H43" i="45"/>
  <c r="G43" i="45"/>
  <c r="F43" i="45"/>
  <c r="AS42" i="45"/>
  <c r="AR42" i="45"/>
  <c r="AQ42" i="45"/>
  <c r="AP42" i="45"/>
  <c r="AO42" i="45"/>
  <c r="AN42" i="45"/>
  <c r="AM42" i="45"/>
  <c r="AL42" i="45"/>
  <c r="AK42" i="45"/>
  <c r="AJ42" i="45"/>
  <c r="AI42" i="45"/>
  <c r="AH42" i="45"/>
  <c r="AG42" i="45"/>
  <c r="AF42" i="45"/>
  <c r="AE42" i="45"/>
  <c r="AD42" i="45"/>
  <c r="AC42" i="45"/>
  <c r="AB42" i="45"/>
  <c r="AA42" i="45"/>
  <c r="Z42" i="45"/>
  <c r="Y42" i="45"/>
  <c r="X42" i="45"/>
  <c r="W42" i="45"/>
  <c r="V42" i="45"/>
  <c r="U42" i="45"/>
  <c r="T42" i="45"/>
  <c r="S42" i="45"/>
  <c r="R42" i="45"/>
  <c r="Q42" i="45"/>
  <c r="P42" i="45"/>
  <c r="O42" i="45"/>
  <c r="N42" i="45"/>
  <c r="M42" i="45"/>
  <c r="L42" i="45"/>
  <c r="K42" i="45"/>
  <c r="J42" i="45"/>
  <c r="I42" i="45"/>
  <c r="H42" i="45"/>
  <c r="G42" i="45"/>
  <c r="F42" i="45"/>
  <c r="AT40" i="45"/>
  <c r="AU40" i="45" s="1"/>
  <c r="AT39" i="45"/>
  <c r="AU39" i="45" s="1"/>
  <c r="AT38" i="45"/>
  <c r="AU38" i="45" s="1"/>
  <c r="AT37" i="45"/>
  <c r="AU37" i="45" s="1"/>
  <c r="AT36" i="45"/>
  <c r="AU36" i="45" s="1"/>
  <c r="AT35" i="45"/>
  <c r="AT34" i="45"/>
  <c r="AT33" i="45"/>
  <c r="AT32" i="45"/>
  <c r="AU32" i="45" s="1"/>
  <c r="AT31" i="45"/>
  <c r="AU31" i="45" s="1"/>
  <c r="AT30" i="45"/>
  <c r="AU30" i="45" s="1"/>
  <c r="AT29" i="45"/>
  <c r="AU29" i="45" s="1"/>
  <c r="AT28" i="45"/>
  <c r="AU28" i="45" s="1"/>
  <c r="AT27" i="45"/>
  <c r="AT26" i="45"/>
  <c r="AU26" i="45" s="1"/>
  <c r="AT25" i="45"/>
  <c r="AT24" i="45"/>
  <c r="AU24" i="45" s="1"/>
  <c r="AT23" i="45"/>
  <c r="AU23" i="45" s="1"/>
  <c r="AT22" i="45"/>
  <c r="AU22" i="45" s="1"/>
  <c r="AT21" i="45"/>
  <c r="AU21" i="45" s="1"/>
  <c r="AT20" i="45"/>
  <c r="AU20" i="45" s="1"/>
  <c r="AT19" i="45"/>
  <c r="AU19" i="45" s="1"/>
  <c r="AT18" i="45"/>
  <c r="AU18" i="45" s="1"/>
  <c r="AT17" i="45"/>
  <c r="AU17" i="45" s="1"/>
  <c r="AT16" i="45"/>
  <c r="AU16" i="45" s="1"/>
  <c r="AT15" i="45"/>
  <c r="AU15" i="45" s="1"/>
  <c r="AT14" i="45"/>
  <c r="AU14" i="45" s="1"/>
  <c r="AT13" i="45"/>
  <c r="AU13" i="45" s="1"/>
  <c r="AT12" i="45"/>
  <c r="AU12" i="45" s="1"/>
  <c r="AT11" i="45"/>
  <c r="AT10" i="45"/>
  <c r="AU10" i="45" s="1"/>
  <c r="AT9" i="45"/>
  <c r="AU9" i="45" s="1"/>
  <c r="AT8" i="45"/>
  <c r="AU8" i="45" s="1"/>
  <c r="AT7" i="45"/>
  <c r="AT6" i="45"/>
  <c r="AS5" i="45"/>
  <c r="AS41" i="45" s="1"/>
  <c r="AR5" i="45"/>
  <c r="AR41" i="45" s="1"/>
  <c r="AQ5" i="45"/>
  <c r="AQ41" i="45" s="1"/>
  <c r="AP5" i="45"/>
  <c r="AP41" i="45" s="1"/>
  <c r="AO5" i="45"/>
  <c r="AO41" i="45" s="1"/>
  <c r="AN5" i="45"/>
  <c r="AN41" i="45" s="1"/>
  <c r="AM5" i="45"/>
  <c r="AM41" i="45" s="1"/>
  <c r="AL5" i="45"/>
  <c r="AL41" i="45" s="1"/>
  <c r="AK5" i="45"/>
  <c r="AK41" i="45" s="1"/>
  <c r="AJ5" i="45"/>
  <c r="AJ41" i="45" s="1"/>
  <c r="AI5" i="45"/>
  <c r="AI41" i="45" s="1"/>
  <c r="AH5" i="45"/>
  <c r="AH41" i="45" s="1"/>
  <c r="AG5" i="45"/>
  <c r="AG41" i="45" s="1"/>
  <c r="AF5" i="45"/>
  <c r="AF41" i="45" s="1"/>
  <c r="AE5" i="45"/>
  <c r="AE41" i="45" s="1"/>
  <c r="AD5" i="45"/>
  <c r="AD41" i="45" s="1"/>
  <c r="AC5" i="45"/>
  <c r="AC41" i="45" s="1"/>
  <c r="AB5" i="45"/>
  <c r="AB41" i="45" s="1"/>
  <c r="AA5" i="45"/>
  <c r="AA41" i="45" s="1"/>
  <c r="Z5" i="45"/>
  <c r="Z41" i="45" s="1"/>
  <c r="Y5" i="45"/>
  <c r="Y41" i="45" s="1"/>
  <c r="X5" i="45"/>
  <c r="X41" i="45" s="1"/>
  <c r="W5" i="45"/>
  <c r="W41" i="45" s="1"/>
  <c r="V5" i="45"/>
  <c r="V41" i="45" s="1"/>
  <c r="U5" i="45"/>
  <c r="U41" i="45" s="1"/>
  <c r="T5" i="45"/>
  <c r="T41" i="45" s="1"/>
  <c r="S5" i="45"/>
  <c r="S41" i="45" s="1"/>
  <c r="R5" i="45"/>
  <c r="R41" i="45" s="1"/>
  <c r="Q5" i="45"/>
  <c r="Q41" i="45" s="1"/>
  <c r="P5" i="45"/>
  <c r="P41" i="45" s="1"/>
  <c r="O5" i="45"/>
  <c r="O41" i="45" s="1"/>
  <c r="N5" i="45"/>
  <c r="N41" i="45" s="1"/>
  <c r="M5" i="45"/>
  <c r="M41" i="45" s="1"/>
  <c r="L5" i="45"/>
  <c r="L41" i="45" s="1"/>
  <c r="K5" i="45"/>
  <c r="K41" i="45" s="1"/>
  <c r="J5" i="45"/>
  <c r="J41" i="45" s="1"/>
  <c r="I5" i="45"/>
  <c r="I41" i="45" s="1"/>
  <c r="H5" i="45"/>
  <c r="H41" i="45" s="1"/>
  <c r="G5" i="45"/>
  <c r="G41" i="45" s="1"/>
  <c r="F5" i="45"/>
  <c r="F41" i="45" s="1"/>
  <c r="AQ50" i="45"/>
  <c r="AQ51" i="45" s="1"/>
  <c r="AH50" i="45"/>
  <c r="AH51" i="45" s="1"/>
  <c r="AG50" i="45"/>
  <c r="AG51" i="45" s="1"/>
  <c r="AF50" i="45"/>
  <c r="AF51" i="45" s="1"/>
  <c r="AE50" i="45"/>
  <c r="AE51" i="45" s="1"/>
  <c r="AA50" i="45"/>
  <c r="AA51" i="45" s="1"/>
  <c r="Y50" i="45"/>
  <c r="Y51" i="45" s="1"/>
  <c r="S50" i="45"/>
  <c r="S51" i="45" s="1"/>
  <c r="P50" i="45"/>
  <c r="P51" i="45" s="1"/>
  <c r="K50" i="45"/>
  <c r="K51" i="45" s="1"/>
  <c r="J50" i="45"/>
  <c r="J51" i="45" s="1"/>
  <c r="AQ1" i="45"/>
  <c r="A1" i="45"/>
  <c r="AG86" i="44"/>
  <c r="AQ85" i="44"/>
  <c r="AG85" i="44"/>
  <c r="AQ84" i="44"/>
  <c r="AG84" i="44"/>
  <c r="AS47" i="44"/>
  <c r="AS48" i="44" s="1"/>
  <c r="AS49" i="44" s="1"/>
  <c r="AR47" i="44"/>
  <c r="AR48" i="44" s="1"/>
  <c r="AR49" i="44" s="1"/>
  <c r="AQ47" i="44"/>
  <c r="AQ48" i="44" s="1"/>
  <c r="AQ49" i="44" s="1"/>
  <c r="AP47" i="44"/>
  <c r="AP48" i="44" s="1"/>
  <c r="AP49" i="44" s="1"/>
  <c r="AO47" i="44"/>
  <c r="AO48" i="44" s="1"/>
  <c r="AO49" i="44" s="1"/>
  <c r="AN47" i="44"/>
  <c r="AN48" i="44" s="1"/>
  <c r="AN49" i="44" s="1"/>
  <c r="AM47" i="44"/>
  <c r="AM48" i="44" s="1"/>
  <c r="AM49" i="44" s="1"/>
  <c r="AL47" i="44"/>
  <c r="AL48" i="44" s="1"/>
  <c r="AL49" i="44" s="1"/>
  <c r="AK47" i="44"/>
  <c r="AK48" i="44" s="1"/>
  <c r="AK49" i="44" s="1"/>
  <c r="AJ47" i="44"/>
  <c r="AJ48" i="44" s="1"/>
  <c r="AJ49" i="44" s="1"/>
  <c r="AI47" i="44"/>
  <c r="AI48" i="44" s="1"/>
  <c r="AI49" i="44" s="1"/>
  <c r="AH47" i="44"/>
  <c r="AH48" i="44" s="1"/>
  <c r="AH49" i="44" s="1"/>
  <c r="AG47" i="44"/>
  <c r="AG48" i="44" s="1"/>
  <c r="AG49" i="44" s="1"/>
  <c r="AF47" i="44"/>
  <c r="AF48" i="44" s="1"/>
  <c r="AF49" i="44" s="1"/>
  <c r="AE47" i="44"/>
  <c r="AE48" i="44" s="1"/>
  <c r="AE49" i="44" s="1"/>
  <c r="AD47" i="44"/>
  <c r="AD48" i="44" s="1"/>
  <c r="AD49" i="44" s="1"/>
  <c r="AC47" i="44"/>
  <c r="AC48" i="44" s="1"/>
  <c r="AC49" i="44" s="1"/>
  <c r="AB47" i="44"/>
  <c r="AB48" i="44" s="1"/>
  <c r="AB49" i="44" s="1"/>
  <c r="AA47" i="44"/>
  <c r="AA48" i="44" s="1"/>
  <c r="AA49" i="44" s="1"/>
  <c r="Z47" i="44"/>
  <c r="Z48" i="44" s="1"/>
  <c r="Z49" i="44" s="1"/>
  <c r="Y47" i="44"/>
  <c r="Y48" i="44" s="1"/>
  <c r="Y49" i="44" s="1"/>
  <c r="X47" i="44"/>
  <c r="X48" i="44" s="1"/>
  <c r="X49" i="44" s="1"/>
  <c r="W47" i="44"/>
  <c r="W48" i="44" s="1"/>
  <c r="W49" i="44" s="1"/>
  <c r="V47" i="44"/>
  <c r="V48" i="44" s="1"/>
  <c r="V49" i="44" s="1"/>
  <c r="U47" i="44"/>
  <c r="U48" i="44" s="1"/>
  <c r="U49" i="44" s="1"/>
  <c r="T47" i="44"/>
  <c r="T48" i="44" s="1"/>
  <c r="T49" i="44" s="1"/>
  <c r="S47" i="44"/>
  <c r="S48" i="44" s="1"/>
  <c r="S49" i="44" s="1"/>
  <c r="R47" i="44"/>
  <c r="R48" i="44" s="1"/>
  <c r="R49" i="44" s="1"/>
  <c r="Q47" i="44"/>
  <c r="Q48" i="44" s="1"/>
  <c r="Q49" i="44" s="1"/>
  <c r="P47" i="44"/>
  <c r="P48" i="44" s="1"/>
  <c r="P49" i="44" s="1"/>
  <c r="O47" i="44"/>
  <c r="O48" i="44" s="1"/>
  <c r="O49" i="44" s="1"/>
  <c r="N47" i="44"/>
  <c r="N48" i="44" s="1"/>
  <c r="N49" i="44" s="1"/>
  <c r="M47" i="44"/>
  <c r="M48" i="44" s="1"/>
  <c r="M49" i="44" s="1"/>
  <c r="L47" i="44"/>
  <c r="L48" i="44" s="1"/>
  <c r="L49" i="44" s="1"/>
  <c r="K47" i="44"/>
  <c r="K48" i="44" s="1"/>
  <c r="K49" i="44" s="1"/>
  <c r="J47" i="44"/>
  <c r="J48" i="44" s="1"/>
  <c r="J49" i="44" s="1"/>
  <c r="I47" i="44"/>
  <c r="I48" i="44" s="1"/>
  <c r="I49" i="44" s="1"/>
  <c r="H47" i="44"/>
  <c r="H48" i="44" s="1"/>
  <c r="H49" i="44" s="1"/>
  <c r="G47" i="44"/>
  <c r="G48" i="44" s="1"/>
  <c r="G49" i="44" s="1"/>
  <c r="F47" i="44"/>
  <c r="F48" i="44" s="1"/>
  <c r="F49" i="44" s="1"/>
  <c r="AS44" i="44"/>
  <c r="AS45" i="44" s="1"/>
  <c r="AS46" i="44" s="1"/>
  <c r="AR44" i="44"/>
  <c r="AR45" i="44" s="1"/>
  <c r="AR46" i="44" s="1"/>
  <c r="AQ44" i="44"/>
  <c r="AQ45" i="44" s="1"/>
  <c r="AQ46" i="44" s="1"/>
  <c r="AP44" i="44"/>
  <c r="AP45" i="44" s="1"/>
  <c r="AP46" i="44" s="1"/>
  <c r="AO44" i="44"/>
  <c r="AO45" i="44" s="1"/>
  <c r="AO46" i="44" s="1"/>
  <c r="AN44" i="44"/>
  <c r="AN45" i="44" s="1"/>
  <c r="AN46" i="44" s="1"/>
  <c r="AM44" i="44"/>
  <c r="AM45" i="44" s="1"/>
  <c r="AM46" i="44" s="1"/>
  <c r="AL44" i="44"/>
  <c r="AL45" i="44" s="1"/>
  <c r="AL46" i="44" s="1"/>
  <c r="AK44" i="44"/>
  <c r="AK45" i="44" s="1"/>
  <c r="AK46" i="44" s="1"/>
  <c r="AJ44" i="44"/>
  <c r="AJ45" i="44" s="1"/>
  <c r="AJ46" i="44" s="1"/>
  <c r="AI44" i="44"/>
  <c r="AI45" i="44" s="1"/>
  <c r="AI46" i="44" s="1"/>
  <c r="AH44" i="44"/>
  <c r="AH45" i="44" s="1"/>
  <c r="AH46" i="44" s="1"/>
  <c r="AG44" i="44"/>
  <c r="AG45" i="44" s="1"/>
  <c r="AG46" i="44" s="1"/>
  <c r="AF44" i="44"/>
  <c r="AF45" i="44" s="1"/>
  <c r="AF46" i="44" s="1"/>
  <c r="AE44" i="44"/>
  <c r="AE45" i="44" s="1"/>
  <c r="AE46" i="44" s="1"/>
  <c r="AD44" i="44"/>
  <c r="AD45" i="44" s="1"/>
  <c r="AD46" i="44" s="1"/>
  <c r="AC44" i="44"/>
  <c r="AC45" i="44" s="1"/>
  <c r="AC46" i="44" s="1"/>
  <c r="AB44" i="44"/>
  <c r="AB45" i="44" s="1"/>
  <c r="AB46" i="44" s="1"/>
  <c r="AA44" i="44"/>
  <c r="AA45" i="44" s="1"/>
  <c r="AA46" i="44" s="1"/>
  <c r="Z44" i="44"/>
  <c r="Z45" i="44" s="1"/>
  <c r="Z46" i="44" s="1"/>
  <c r="Y44" i="44"/>
  <c r="Y45" i="44" s="1"/>
  <c r="Y46" i="44" s="1"/>
  <c r="X44" i="44"/>
  <c r="X45" i="44" s="1"/>
  <c r="X46" i="44" s="1"/>
  <c r="W44" i="44"/>
  <c r="W45" i="44" s="1"/>
  <c r="W46" i="44" s="1"/>
  <c r="V44" i="44"/>
  <c r="V45" i="44" s="1"/>
  <c r="V46" i="44" s="1"/>
  <c r="U44" i="44"/>
  <c r="U45" i="44" s="1"/>
  <c r="U46" i="44" s="1"/>
  <c r="T44" i="44"/>
  <c r="T45" i="44" s="1"/>
  <c r="T46" i="44" s="1"/>
  <c r="S44" i="44"/>
  <c r="S45" i="44" s="1"/>
  <c r="S46" i="44" s="1"/>
  <c r="R44" i="44"/>
  <c r="R45" i="44" s="1"/>
  <c r="R46" i="44" s="1"/>
  <c r="Q44" i="44"/>
  <c r="Q45" i="44" s="1"/>
  <c r="Q46" i="44" s="1"/>
  <c r="P44" i="44"/>
  <c r="P45" i="44" s="1"/>
  <c r="P46" i="44" s="1"/>
  <c r="L44" i="44"/>
  <c r="L45" i="44" s="1"/>
  <c r="L46" i="44" s="1"/>
  <c r="AS43" i="44"/>
  <c r="AR43" i="44"/>
  <c r="AQ43" i="44"/>
  <c r="AQ50" i="44" s="1"/>
  <c r="AQ51" i="44" s="1"/>
  <c r="AP43" i="44"/>
  <c r="AO43" i="44"/>
  <c r="AN43" i="44"/>
  <c r="AM43" i="44"/>
  <c r="AL43" i="44"/>
  <c r="AK43" i="44"/>
  <c r="AK50" i="44" s="1"/>
  <c r="AK51" i="44" s="1"/>
  <c r="AJ43" i="44"/>
  <c r="AI43" i="44"/>
  <c r="AH43" i="44"/>
  <c r="AG43" i="44"/>
  <c r="AG50" i="44" s="1"/>
  <c r="AG51" i="44" s="1"/>
  <c r="AF43" i="44"/>
  <c r="AE43" i="44"/>
  <c r="AE50" i="44" s="1"/>
  <c r="AE51" i="44" s="1"/>
  <c r="AD43" i="44"/>
  <c r="AC43" i="44"/>
  <c r="AB43" i="44"/>
  <c r="AA43" i="44"/>
  <c r="Z43" i="44"/>
  <c r="Y43" i="44"/>
  <c r="X43" i="44"/>
  <c r="W43" i="44"/>
  <c r="V43" i="44"/>
  <c r="U43" i="44"/>
  <c r="U50" i="44" s="1"/>
  <c r="U51" i="44" s="1"/>
  <c r="T43" i="44"/>
  <c r="S43" i="44"/>
  <c r="R43" i="44"/>
  <c r="Q43" i="44"/>
  <c r="P43" i="44"/>
  <c r="O43" i="44"/>
  <c r="O50" i="44" s="1"/>
  <c r="O51" i="44" s="1"/>
  <c r="N43" i="44"/>
  <c r="M43" i="44"/>
  <c r="L43" i="44"/>
  <c r="K43" i="44"/>
  <c r="J43" i="44"/>
  <c r="I43" i="44"/>
  <c r="I50" i="44" s="1"/>
  <c r="I51" i="44" s="1"/>
  <c r="H43" i="44"/>
  <c r="G43" i="44"/>
  <c r="F43" i="44"/>
  <c r="AS42" i="44"/>
  <c r="AR42" i="44"/>
  <c r="AQ42" i="44"/>
  <c r="AP42" i="44"/>
  <c r="AO42" i="44"/>
  <c r="AN42" i="44"/>
  <c r="AM42" i="44"/>
  <c r="AL42" i="44"/>
  <c r="AK42" i="44"/>
  <c r="AJ42" i="44"/>
  <c r="AI42" i="44"/>
  <c r="AH42" i="44"/>
  <c r="AG42" i="44"/>
  <c r="AF42" i="44"/>
  <c r="AE42" i="44"/>
  <c r="AD42" i="44"/>
  <c r="AC42" i="44"/>
  <c r="AB42" i="44"/>
  <c r="AA42" i="44"/>
  <c r="Z42" i="44"/>
  <c r="Y42" i="44"/>
  <c r="X42" i="44"/>
  <c r="W42" i="44"/>
  <c r="V42" i="44"/>
  <c r="U42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F42" i="44"/>
  <c r="AT40" i="44"/>
  <c r="AU40" i="44" s="1"/>
  <c r="AT39" i="44"/>
  <c r="AU39" i="44" s="1"/>
  <c r="AT38" i="44"/>
  <c r="AU38" i="44" s="1"/>
  <c r="AT37" i="44"/>
  <c r="AU37" i="44" s="1"/>
  <c r="AT36" i="44"/>
  <c r="AU36" i="44" s="1"/>
  <c r="AT35" i="44"/>
  <c r="AT34" i="44"/>
  <c r="AU34" i="44" s="1"/>
  <c r="AT33" i="44"/>
  <c r="AT32" i="44"/>
  <c r="AU32" i="44" s="1"/>
  <c r="AT31" i="44"/>
  <c r="AU31" i="44" s="1"/>
  <c r="AT30" i="44"/>
  <c r="AU30" i="44" s="1"/>
  <c r="AT29" i="44"/>
  <c r="AU29" i="44" s="1"/>
  <c r="AT28" i="44"/>
  <c r="AU28" i="44" s="1"/>
  <c r="AT27" i="44"/>
  <c r="AT26" i="44"/>
  <c r="AU26" i="44" s="1"/>
  <c r="AT25" i="44"/>
  <c r="AT24" i="44"/>
  <c r="AU24" i="44" s="1"/>
  <c r="AT23" i="44"/>
  <c r="AU23" i="44" s="1"/>
  <c r="AT22" i="44"/>
  <c r="AU22" i="44" s="1"/>
  <c r="AT21" i="44"/>
  <c r="AU21" i="44" s="1"/>
  <c r="AT20" i="44"/>
  <c r="AU20" i="44" s="1"/>
  <c r="AT19" i="44"/>
  <c r="AT18" i="44"/>
  <c r="AU18" i="44" s="1"/>
  <c r="AT17" i="44"/>
  <c r="AT16" i="44"/>
  <c r="AU16" i="44" s="1"/>
  <c r="AT15" i="44"/>
  <c r="AU15" i="44" s="1"/>
  <c r="AT14" i="44"/>
  <c r="AU14" i="44" s="1"/>
  <c r="AT13" i="44"/>
  <c r="AU13" i="44" s="1"/>
  <c r="AT12" i="44"/>
  <c r="AU12" i="44" s="1"/>
  <c r="AT11" i="44"/>
  <c r="AT10" i="44"/>
  <c r="AU10" i="44" s="1"/>
  <c r="AT9" i="44"/>
  <c r="AT8" i="44"/>
  <c r="AU8" i="44" s="1"/>
  <c r="AT7" i="44"/>
  <c r="AU7" i="44" s="1"/>
  <c r="AT6" i="44"/>
  <c r="AS5" i="44"/>
  <c r="AS41" i="44" s="1"/>
  <c r="AR5" i="44"/>
  <c r="AR41" i="44" s="1"/>
  <c r="AQ5" i="44"/>
  <c r="AQ41" i="44" s="1"/>
  <c r="AP5" i="44"/>
  <c r="AP41" i="44" s="1"/>
  <c r="AO5" i="44"/>
  <c r="AO41" i="44" s="1"/>
  <c r="AN5" i="44"/>
  <c r="AN41" i="44" s="1"/>
  <c r="AM5" i="44"/>
  <c r="AM41" i="44" s="1"/>
  <c r="AL5" i="44"/>
  <c r="AL41" i="44" s="1"/>
  <c r="AK5" i="44"/>
  <c r="AK41" i="44" s="1"/>
  <c r="AJ5" i="44"/>
  <c r="AJ41" i="44" s="1"/>
  <c r="AI5" i="44"/>
  <c r="AI41" i="44" s="1"/>
  <c r="AH5" i="44"/>
  <c r="AH41" i="44" s="1"/>
  <c r="AG5" i="44"/>
  <c r="AG41" i="44" s="1"/>
  <c r="AF5" i="44"/>
  <c r="AF41" i="44" s="1"/>
  <c r="AE5" i="44"/>
  <c r="AE41" i="44" s="1"/>
  <c r="AD5" i="44"/>
  <c r="AD41" i="44" s="1"/>
  <c r="AC5" i="44"/>
  <c r="AC41" i="44" s="1"/>
  <c r="AB5" i="44"/>
  <c r="AB41" i="44" s="1"/>
  <c r="AA5" i="44"/>
  <c r="AA41" i="44" s="1"/>
  <c r="Z5" i="44"/>
  <c r="Z41" i="44" s="1"/>
  <c r="Y5" i="44"/>
  <c r="Y41" i="44" s="1"/>
  <c r="X5" i="44"/>
  <c r="X41" i="44" s="1"/>
  <c r="W5" i="44"/>
  <c r="W41" i="44" s="1"/>
  <c r="V5" i="44"/>
  <c r="V41" i="44" s="1"/>
  <c r="U5" i="44"/>
  <c r="U41" i="44" s="1"/>
  <c r="T5" i="44"/>
  <c r="T41" i="44" s="1"/>
  <c r="S5" i="44"/>
  <c r="S41" i="44" s="1"/>
  <c r="R5" i="44"/>
  <c r="R41" i="44" s="1"/>
  <c r="Q5" i="44"/>
  <c r="Q41" i="44" s="1"/>
  <c r="P5" i="44"/>
  <c r="P41" i="44" s="1"/>
  <c r="O5" i="44"/>
  <c r="O41" i="44" s="1"/>
  <c r="N5" i="44"/>
  <c r="N41" i="44" s="1"/>
  <c r="M5" i="44"/>
  <c r="M41" i="44" s="1"/>
  <c r="L5" i="44"/>
  <c r="L41" i="44" s="1"/>
  <c r="K5" i="44"/>
  <c r="K41" i="44" s="1"/>
  <c r="J5" i="44"/>
  <c r="J41" i="44" s="1"/>
  <c r="I5" i="44"/>
  <c r="I41" i="44" s="1"/>
  <c r="H5" i="44"/>
  <c r="H41" i="44" s="1"/>
  <c r="G5" i="44"/>
  <c r="G41" i="44" s="1"/>
  <c r="F5" i="44"/>
  <c r="F41" i="44" s="1"/>
  <c r="AL50" i="44"/>
  <c r="AL51" i="44" s="1"/>
  <c r="AI50" i="44"/>
  <c r="AI51" i="44" s="1"/>
  <c r="AF50" i="44"/>
  <c r="AF51" i="44" s="1"/>
  <c r="AQ1" i="44"/>
  <c r="A1" i="44"/>
  <c r="AQ84" i="1"/>
  <c r="K28" i="33" l="1"/>
  <c r="AU27" i="45"/>
  <c r="K36" i="33"/>
  <c r="AU35" i="45"/>
  <c r="K40" i="33"/>
  <c r="J26" i="33"/>
  <c r="AU25" i="44"/>
  <c r="J34" i="33"/>
  <c r="AU33" i="44"/>
  <c r="J20" i="33"/>
  <c r="AU19" i="44"/>
  <c r="J28" i="33"/>
  <c r="AU27" i="44"/>
  <c r="J36" i="33"/>
  <c r="AU35" i="44"/>
  <c r="K29" i="33"/>
  <c r="K35" i="33"/>
  <c r="AU34" i="45"/>
  <c r="K26" i="33"/>
  <c r="AU25" i="45"/>
  <c r="K34" i="33"/>
  <c r="AU33" i="45"/>
  <c r="K22" i="33"/>
  <c r="A99" i="45"/>
  <c r="A99" i="44"/>
  <c r="J18" i="33"/>
  <c r="AU17" i="44"/>
  <c r="K8" i="33"/>
  <c r="AU7" i="45"/>
  <c r="K12" i="33"/>
  <c r="AU11" i="45"/>
  <c r="H50" i="45"/>
  <c r="H51" i="45" s="1"/>
  <c r="K7" i="33"/>
  <c r="D97" i="45"/>
  <c r="D93" i="45"/>
  <c r="D89" i="45"/>
  <c r="D91" i="45"/>
  <c r="D94" i="45"/>
  <c r="D96" i="45"/>
  <c r="D92" i="45"/>
  <c r="D88" i="45"/>
  <c r="D95" i="45"/>
  <c r="D90" i="45"/>
  <c r="AU6" i="45"/>
  <c r="K16" i="33"/>
  <c r="D91" i="44"/>
  <c r="D97" i="44"/>
  <c r="D93" i="44"/>
  <c r="D95" i="44"/>
  <c r="D90" i="44"/>
  <c r="D92" i="44"/>
  <c r="D89" i="44"/>
  <c r="D94" i="44"/>
  <c r="D88" i="44"/>
  <c r="D96" i="44"/>
  <c r="J50" i="44"/>
  <c r="J51" i="44" s="1"/>
  <c r="J10" i="33"/>
  <c r="AU9" i="44"/>
  <c r="J12" i="33"/>
  <c r="AU11" i="44"/>
  <c r="J15" i="33"/>
  <c r="AM50" i="44"/>
  <c r="AM51" i="44" s="1"/>
  <c r="AA50" i="44"/>
  <c r="AA51" i="44" s="1"/>
  <c r="W50" i="44"/>
  <c r="W51" i="44" s="1"/>
  <c r="S50" i="44"/>
  <c r="S51" i="44" s="1"/>
  <c r="K50" i="44"/>
  <c r="K51" i="44" s="1"/>
  <c r="G50" i="44"/>
  <c r="G51" i="44" s="1"/>
  <c r="J7" i="33"/>
  <c r="AU6" i="44"/>
  <c r="AS50" i="44"/>
  <c r="AS51" i="44" s="1"/>
  <c r="AO50" i="44"/>
  <c r="AO51" i="44" s="1"/>
  <c r="AC50" i="44"/>
  <c r="AC51" i="44" s="1"/>
  <c r="Y50" i="44"/>
  <c r="Y51" i="44" s="1"/>
  <c r="Q50" i="44"/>
  <c r="Q51" i="44" s="1"/>
  <c r="J35" i="33"/>
  <c r="K37" i="33"/>
  <c r="K11" i="33"/>
  <c r="J31" i="33"/>
  <c r="J14" i="33"/>
  <c r="K32" i="33"/>
  <c r="K21" i="33"/>
  <c r="J30" i="33"/>
  <c r="J38" i="33"/>
  <c r="J27" i="33"/>
  <c r="K38" i="33"/>
  <c r="K14" i="33"/>
  <c r="K30" i="33"/>
  <c r="K20" i="33"/>
  <c r="K27" i="33"/>
  <c r="K19" i="33"/>
  <c r="K10" i="33"/>
  <c r="K18" i="33"/>
  <c r="K13" i="33"/>
  <c r="K41" i="33"/>
  <c r="K33" i="33"/>
  <c r="K25" i="33"/>
  <c r="K17" i="33"/>
  <c r="K24" i="33"/>
  <c r="K39" i="33"/>
  <c r="K31" i="33"/>
  <c r="K23" i="33"/>
  <c r="K15" i="33"/>
  <c r="J39" i="33"/>
  <c r="J23" i="33"/>
  <c r="J22" i="33"/>
  <c r="J37" i="33"/>
  <c r="J29" i="33"/>
  <c r="J21" i="33"/>
  <c r="J13" i="33"/>
  <c r="J19" i="33"/>
  <c r="J41" i="33"/>
  <c r="J33" i="33"/>
  <c r="J25" i="33"/>
  <c r="J17" i="33"/>
  <c r="J40" i="33"/>
  <c r="J32" i="33"/>
  <c r="J24" i="33"/>
  <c r="J16" i="33"/>
  <c r="K9" i="33"/>
  <c r="M50" i="45"/>
  <c r="M51" i="45" s="1"/>
  <c r="L44" i="45"/>
  <c r="L45" i="45" s="1"/>
  <c r="L46" i="45" s="1"/>
  <c r="J11" i="33"/>
  <c r="J9" i="33"/>
  <c r="J8" i="33"/>
  <c r="AT4" i="44"/>
  <c r="M50" i="44"/>
  <c r="M51" i="44" s="1"/>
  <c r="D81" i="45"/>
  <c r="F50" i="45"/>
  <c r="F51" i="45" s="1"/>
  <c r="F44" i="45"/>
  <c r="F45" i="45" s="1"/>
  <c r="F46" i="45" s="1"/>
  <c r="N50" i="45"/>
  <c r="N51" i="45" s="1"/>
  <c r="N44" i="45"/>
  <c r="N45" i="45" s="1"/>
  <c r="N46" i="45" s="1"/>
  <c r="AT4" i="45"/>
  <c r="D82" i="45"/>
  <c r="AT43" i="45"/>
  <c r="D83" i="45" s="1"/>
  <c r="G50" i="45"/>
  <c r="G51" i="45" s="1"/>
  <c r="G44" i="45"/>
  <c r="G45" i="45" s="1"/>
  <c r="G46" i="45" s="1"/>
  <c r="O50" i="45"/>
  <c r="O51" i="45" s="1"/>
  <c r="O44" i="45"/>
  <c r="O45" i="45" s="1"/>
  <c r="O46" i="45" s="1"/>
  <c r="H44" i="45"/>
  <c r="H45" i="45" s="1"/>
  <c r="H46" i="45" s="1"/>
  <c r="I44" i="45"/>
  <c r="I45" i="45" s="1"/>
  <c r="I46" i="45" s="1"/>
  <c r="J44" i="45"/>
  <c r="J45" i="45" s="1"/>
  <c r="J46" i="45" s="1"/>
  <c r="K44" i="45"/>
  <c r="K45" i="45" s="1"/>
  <c r="K46" i="45" s="1"/>
  <c r="D81" i="44"/>
  <c r="N44" i="44"/>
  <c r="N45" i="44" s="1"/>
  <c r="N46" i="44" s="1"/>
  <c r="F50" i="44"/>
  <c r="F51" i="44" s="1"/>
  <c r="G44" i="44"/>
  <c r="G45" i="44" s="1"/>
  <c r="G46" i="44" s="1"/>
  <c r="O44" i="44"/>
  <c r="O45" i="44" s="1"/>
  <c r="O46" i="44" s="1"/>
  <c r="F44" i="44"/>
  <c r="F45" i="44" s="1"/>
  <c r="F46" i="44" s="1"/>
  <c r="H44" i="44"/>
  <c r="H45" i="44" s="1"/>
  <c r="H46" i="44" s="1"/>
  <c r="I44" i="44"/>
  <c r="I45" i="44" s="1"/>
  <c r="I46" i="44" s="1"/>
  <c r="AT43" i="44"/>
  <c r="D83" i="44" s="1"/>
  <c r="D82" i="44"/>
  <c r="J44" i="44"/>
  <c r="J45" i="44" s="1"/>
  <c r="J46" i="44" s="1"/>
  <c r="K44" i="44"/>
  <c r="K45" i="44" s="1"/>
  <c r="K46" i="44" s="1"/>
  <c r="O42" i="33"/>
  <c r="M42" i="33"/>
  <c r="N42" i="33"/>
  <c r="L42" i="33"/>
  <c r="E76" i="45" l="1"/>
  <c r="E74" i="45"/>
  <c r="E77" i="45"/>
  <c r="E75" i="45"/>
  <c r="E73" i="45"/>
  <c r="E76" i="44"/>
  <c r="E74" i="44"/>
  <c r="E77" i="44"/>
  <c r="E75" i="44"/>
  <c r="E73" i="44"/>
  <c r="B6" i="45" l="1"/>
  <c r="B6" i="44"/>
  <c r="E78" i="45"/>
  <c r="F78" i="45" s="1"/>
  <c r="H77" i="45"/>
  <c r="H75" i="45"/>
  <c r="H73" i="45"/>
  <c r="F73" i="45"/>
  <c r="H74" i="45"/>
  <c r="H76" i="45"/>
  <c r="E85" i="45"/>
  <c r="F75" i="45"/>
  <c r="I77" i="45"/>
  <c r="F77" i="45"/>
  <c r="E86" i="45"/>
  <c r="F74" i="45"/>
  <c r="I74" i="45"/>
  <c r="F76" i="45"/>
  <c r="F76" i="44"/>
  <c r="E78" i="44"/>
  <c r="F78" i="44" s="1"/>
  <c r="H74" i="44"/>
  <c r="H77" i="44"/>
  <c r="H75" i="44"/>
  <c r="H73" i="44"/>
  <c r="H76" i="44"/>
  <c r="F73" i="44"/>
  <c r="E85" i="44"/>
  <c r="I77" i="44"/>
  <c r="F77" i="44"/>
  <c r="E86" i="44"/>
  <c r="F75" i="44"/>
  <c r="F74" i="44"/>
  <c r="F4" i="1"/>
  <c r="F44" i="1" s="1"/>
  <c r="F45" i="1" s="1"/>
  <c r="F46" i="1" s="1"/>
  <c r="F43" i="1"/>
  <c r="A2" i="1"/>
  <c r="O56" i="33"/>
  <c r="AT40" i="1"/>
  <c r="AU40" i="1" s="1"/>
  <c r="AT39" i="1"/>
  <c r="AU39" i="1" s="1"/>
  <c r="AT38" i="1"/>
  <c r="AU38" i="1" s="1"/>
  <c r="AT37" i="1"/>
  <c r="AU37" i="1" s="1"/>
  <c r="AT36" i="1"/>
  <c r="AU36" i="1" s="1"/>
  <c r="AT35" i="1"/>
  <c r="AU35" i="1" s="1"/>
  <c r="AT34" i="1"/>
  <c r="AU34" i="1" s="1"/>
  <c r="AT33" i="1"/>
  <c r="AU33" i="1" s="1"/>
  <c r="AT32" i="1"/>
  <c r="AU32" i="1" s="1"/>
  <c r="AT31" i="1"/>
  <c r="AU31" i="1" s="1"/>
  <c r="AT30" i="1"/>
  <c r="AU30" i="1" s="1"/>
  <c r="AT29" i="1"/>
  <c r="AU29" i="1" s="1"/>
  <c r="AT28" i="1"/>
  <c r="AU28" i="1" s="1"/>
  <c r="AT27" i="1"/>
  <c r="AU27" i="1" s="1"/>
  <c r="AT25" i="1"/>
  <c r="AU25" i="1" s="1"/>
  <c r="AT24" i="1"/>
  <c r="AU24" i="1" s="1"/>
  <c r="AT23" i="1"/>
  <c r="AU23" i="1" s="1"/>
  <c r="AT22" i="1"/>
  <c r="AU22" i="1" s="1"/>
  <c r="AT21" i="1"/>
  <c r="AU21" i="1" s="1"/>
  <c r="AT20" i="1"/>
  <c r="AU20" i="1" s="1"/>
  <c r="AT19" i="1"/>
  <c r="AU19" i="1" s="1"/>
  <c r="AT18" i="1"/>
  <c r="AU18" i="1" s="1"/>
  <c r="AT17" i="1"/>
  <c r="AU17" i="1" s="1"/>
  <c r="AT16" i="1"/>
  <c r="AU16" i="1" s="1"/>
  <c r="AT15" i="1"/>
  <c r="AU15" i="1" s="1"/>
  <c r="AT14" i="1"/>
  <c r="AU14" i="1" s="1"/>
  <c r="AT13" i="1"/>
  <c r="AU13" i="1" s="1"/>
  <c r="AT12" i="1"/>
  <c r="AU12" i="1" s="1"/>
  <c r="AT11" i="1"/>
  <c r="AU11" i="1" s="1"/>
  <c r="AT10" i="1"/>
  <c r="AU10" i="1" s="1"/>
  <c r="AT8" i="1"/>
  <c r="AU8" i="1" s="1"/>
  <c r="AT7" i="1"/>
  <c r="AU7" i="1" s="1"/>
  <c r="AT9" i="1"/>
  <c r="AU9" i="1" s="1"/>
  <c r="AT6" i="1"/>
  <c r="AG84" i="1"/>
  <c r="H4" i="1"/>
  <c r="H44" i="1" s="1"/>
  <c r="H45" i="1" s="1"/>
  <c r="H46" i="1" s="1"/>
  <c r="H43" i="1"/>
  <c r="G4" i="1"/>
  <c r="G44" i="1" s="1"/>
  <c r="G45" i="1" s="1"/>
  <c r="G46" i="1" s="1"/>
  <c r="G43" i="1"/>
  <c r="I4" i="1"/>
  <c r="I44" i="1" s="1"/>
  <c r="I45" i="1" s="1"/>
  <c r="I46" i="1" s="1"/>
  <c r="I43" i="1"/>
  <c r="J4" i="1"/>
  <c r="J44" i="1" s="1"/>
  <c r="J45" i="1" s="1"/>
  <c r="J46" i="1" s="1"/>
  <c r="J43" i="1"/>
  <c r="K4" i="1"/>
  <c r="K44" i="1" s="1"/>
  <c r="K45" i="1" s="1"/>
  <c r="K46" i="1" s="1"/>
  <c r="K43" i="1"/>
  <c r="L4" i="1"/>
  <c r="L44" i="1" s="1"/>
  <c r="L45" i="1" s="1"/>
  <c r="L46" i="1" s="1"/>
  <c r="L43" i="1"/>
  <c r="M4" i="1"/>
  <c r="M44" i="1" s="1"/>
  <c r="M45" i="1" s="1"/>
  <c r="M46" i="1" s="1"/>
  <c r="M43" i="1"/>
  <c r="N4" i="1"/>
  <c r="N44" i="1" s="1"/>
  <c r="N45" i="1" s="1"/>
  <c r="N46" i="1" s="1"/>
  <c r="O4" i="1"/>
  <c r="P4" i="1"/>
  <c r="P50" i="1" s="1"/>
  <c r="P51" i="1" s="1"/>
  <c r="Q4" i="1"/>
  <c r="R4" i="1"/>
  <c r="S4" i="1"/>
  <c r="S50" i="1" s="1"/>
  <c r="S51" i="1" s="1"/>
  <c r="T4" i="1"/>
  <c r="T50" i="1" s="1"/>
  <c r="T51" i="1" s="1"/>
  <c r="U4" i="1"/>
  <c r="V4" i="1"/>
  <c r="W4" i="1"/>
  <c r="W50" i="1" s="1"/>
  <c r="W51" i="1" s="1"/>
  <c r="Q57" i="33"/>
  <c r="O58" i="33"/>
  <c r="O57" i="33"/>
  <c r="M43" i="33"/>
  <c r="N43" i="33"/>
  <c r="O43" i="33"/>
  <c r="L43" i="33"/>
  <c r="A3" i="33"/>
  <c r="A1" i="33"/>
  <c r="A1" i="1"/>
  <c r="X4" i="1"/>
  <c r="Y4" i="1"/>
  <c r="Y44" i="1" s="1"/>
  <c r="Y45" i="1" s="1"/>
  <c r="Y46" i="1" s="1"/>
  <c r="Z4" i="1"/>
  <c r="Z50" i="1" s="1"/>
  <c r="Z51" i="1" s="1"/>
  <c r="AA4" i="1"/>
  <c r="AB4" i="1"/>
  <c r="AB44" i="1" s="1"/>
  <c r="AB45" i="1" s="1"/>
  <c r="AB46" i="1" s="1"/>
  <c r="AC4" i="1"/>
  <c r="AC44" i="1" s="1"/>
  <c r="AC45" i="1" s="1"/>
  <c r="AC46" i="1" s="1"/>
  <c r="AD4" i="1"/>
  <c r="AD50" i="1" s="1"/>
  <c r="AD51" i="1" s="1"/>
  <c r="AE4" i="1"/>
  <c r="AF4" i="1"/>
  <c r="AG4" i="1"/>
  <c r="AG50" i="1" s="1"/>
  <c r="AG51" i="1" s="1"/>
  <c r="AH4" i="1"/>
  <c r="AH50" i="1" s="1"/>
  <c r="AH51" i="1" s="1"/>
  <c r="AI4" i="1"/>
  <c r="AI44" i="1" s="1"/>
  <c r="AI45" i="1" s="1"/>
  <c r="AI46" i="1" s="1"/>
  <c r="AJ4" i="1"/>
  <c r="AK4" i="1"/>
  <c r="AK50" i="1" s="1"/>
  <c r="AK51" i="1" s="1"/>
  <c r="AL4" i="1"/>
  <c r="AL50" i="1" s="1"/>
  <c r="AL51" i="1" s="1"/>
  <c r="AM4" i="1"/>
  <c r="AN4" i="1"/>
  <c r="AO4" i="1"/>
  <c r="AO50" i="1" s="1"/>
  <c r="AO51" i="1" s="1"/>
  <c r="AP4" i="1"/>
  <c r="AP50" i="1" s="1"/>
  <c r="AP51" i="1" s="1"/>
  <c r="AQ4" i="1"/>
  <c r="AQ44" i="1" s="1"/>
  <c r="AQ45" i="1" s="1"/>
  <c r="AQ46" i="1" s="1"/>
  <c r="AR4" i="1"/>
  <c r="AS4" i="1"/>
  <c r="AS44" i="1" s="1"/>
  <c r="AS45" i="1" s="1"/>
  <c r="AS46" i="1" s="1"/>
  <c r="G5" i="1"/>
  <c r="G41" i="1" s="1"/>
  <c r="H5" i="1"/>
  <c r="H41" i="1" s="1"/>
  <c r="I5" i="1"/>
  <c r="I41" i="1" s="1"/>
  <c r="J5" i="1"/>
  <c r="J41" i="1" s="1"/>
  <c r="K5" i="1"/>
  <c r="K41" i="1" s="1"/>
  <c r="L5" i="1"/>
  <c r="L41" i="1" s="1"/>
  <c r="M5" i="1"/>
  <c r="M41" i="1" s="1"/>
  <c r="N5" i="1"/>
  <c r="N41" i="1" s="1"/>
  <c r="O5" i="1"/>
  <c r="O41" i="1" s="1"/>
  <c r="P5" i="1"/>
  <c r="P41" i="1" s="1"/>
  <c r="Q5" i="1"/>
  <c r="Q41" i="1" s="1"/>
  <c r="R5" i="1"/>
  <c r="R41" i="1" s="1"/>
  <c r="S5" i="1"/>
  <c r="S41" i="1" s="1"/>
  <c r="T5" i="1"/>
  <c r="T41" i="1" s="1"/>
  <c r="U5" i="1"/>
  <c r="U41" i="1" s="1"/>
  <c r="V5" i="1"/>
  <c r="V41" i="1" s="1"/>
  <c r="W5" i="1"/>
  <c r="W41" i="1" s="1"/>
  <c r="X5" i="1"/>
  <c r="X41" i="1" s="1"/>
  <c r="Y5" i="1"/>
  <c r="Y41" i="1" s="1"/>
  <c r="Z5" i="1"/>
  <c r="Z41" i="1" s="1"/>
  <c r="AA5" i="1"/>
  <c r="AA41" i="1" s="1"/>
  <c r="AB5" i="1"/>
  <c r="AB41" i="1" s="1"/>
  <c r="AC5" i="1"/>
  <c r="AC41" i="1" s="1"/>
  <c r="AD5" i="1"/>
  <c r="AD41" i="1" s="1"/>
  <c r="AE5" i="1"/>
  <c r="AE41" i="1" s="1"/>
  <c r="AF5" i="1"/>
  <c r="AF41" i="1" s="1"/>
  <c r="AG5" i="1"/>
  <c r="AG41" i="1" s="1"/>
  <c r="AH5" i="1"/>
  <c r="AH41" i="1" s="1"/>
  <c r="AI5" i="1"/>
  <c r="AI41" i="1" s="1"/>
  <c r="AJ5" i="1"/>
  <c r="AJ41" i="1" s="1"/>
  <c r="AK5" i="1"/>
  <c r="AK41" i="1" s="1"/>
  <c r="AL5" i="1"/>
  <c r="AL41" i="1" s="1"/>
  <c r="AM5" i="1"/>
  <c r="AM41" i="1" s="1"/>
  <c r="AN5" i="1"/>
  <c r="AN41" i="1" s="1"/>
  <c r="AO5" i="1"/>
  <c r="AO41" i="1" s="1"/>
  <c r="AP5" i="1"/>
  <c r="AP41" i="1" s="1"/>
  <c r="AQ5" i="1"/>
  <c r="AQ41" i="1" s="1"/>
  <c r="AR5" i="1"/>
  <c r="AR41" i="1" s="1"/>
  <c r="AS5" i="1"/>
  <c r="AS41" i="1" s="1"/>
  <c r="F5" i="1"/>
  <c r="F41" i="1" s="1"/>
  <c r="AQ85" i="1"/>
  <c r="AG86" i="1"/>
  <c r="AG85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V44" i="1"/>
  <c r="V45" i="1"/>
  <c r="V46" i="1" s="1"/>
  <c r="X44" i="1"/>
  <c r="X45" i="1"/>
  <c r="X46" i="1" s="1"/>
  <c r="Z44" i="1"/>
  <c r="Z45" i="1" s="1"/>
  <c r="Z46" i="1" s="1"/>
  <c r="AA44" i="1"/>
  <c r="AA45" i="1" s="1"/>
  <c r="AA46" i="1" s="1"/>
  <c r="AD44" i="1"/>
  <c r="AD45" i="1" s="1"/>
  <c r="AD46" i="1" s="1"/>
  <c r="AE44" i="1"/>
  <c r="AE45" i="1" s="1"/>
  <c r="AE46" i="1" s="1"/>
  <c r="AF44" i="1"/>
  <c r="AF45" i="1"/>
  <c r="AF46" i="1" s="1"/>
  <c r="AH44" i="1"/>
  <c r="AH45" i="1" s="1"/>
  <c r="AH46" i="1" s="1"/>
  <c r="AJ44" i="1"/>
  <c r="AJ45" i="1" s="1"/>
  <c r="AJ46" i="1" s="1"/>
  <c r="AL44" i="1"/>
  <c r="AL45" i="1" s="1"/>
  <c r="AL46" i="1" s="1"/>
  <c r="AM44" i="1"/>
  <c r="AM45" i="1" s="1"/>
  <c r="AM46" i="1" s="1"/>
  <c r="AN44" i="1"/>
  <c r="AN45" i="1"/>
  <c r="AN46" i="1" s="1"/>
  <c r="AP44" i="1"/>
  <c r="AP45" i="1" s="1"/>
  <c r="AP46" i="1" s="1"/>
  <c r="AR44" i="1"/>
  <c r="AR45" i="1" s="1"/>
  <c r="AR46" i="1" s="1"/>
  <c r="Q44" i="1"/>
  <c r="Q45" i="1" s="1"/>
  <c r="Q46" i="1" s="1"/>
  <c r="R44" i="1"/>
  <c r="R45" i="1"/>
  <c r="R46" i="1" s="1"/>
  <c r="T44" i="1"/>
  <c r="T45" i="1" s="1"/>
  <c r="T46" i="1" s="1"/>
  <c r="U44" i="1"/>
  <c r="U45" i="1" s="1"/>
  <c r="U46" i="1" s="1"/>
  <c r="G47" i="1"/>
  <c r="G48" i="1" s="1"/>
  <c r="G49" i="1" s="1"/>
  <c r="H47" i="1"/>
  <c r="H48" i="1" s="1"/>
  <c r="H49" i="1" s="1"/>
  <c r="I47" i="1"/>
  <c r="I48" i="1" s="1"/>
  <c r="I49" i="1" s="1"/>
  <c r="J47" i="1"/>
  <c r="J48" i="1" s="1"/>
  <c r="J49" i="1" s="1"/>
  <c r="K47" i="1"/>
  <c r="K48" i="1" s="1"/>
  <c r="K49" i="1" s="1"/>
  <c r="L47" i="1"/>
  <c r="L48" i="1" s="1"/>
  <c r="L49" i="1" s="1"/>
  <c r="M47" i="1"/>
  <c r="M48" i="1" s="1"/>
  <c r="M49" i="1" s="1"/>
  <c r="N47" i="1"/>
  <c r="N48" i="1" s="1"/>
  <c r="N49" i="1" s="1"/>
  <c r="O47" i="1"/>
  <c r="O48" i="1" s="1"/>
  <c r="O49" i="1" s="1"/>
  <c r="P47" i="1"/>
  <c r="P48" i="1" s="1"/>
  <c r="P49" i="1" s="1"/>
  <c r="Q47" i="1"/>
  <c r="Q48" i="1"/>
  <c r="Q49" i="1" s="1"/>
  <c r="R47" i="1"/>
  <c r="R48" i="1" s="1"/>
  <c r="R49" i="1" s="1"/>
  <c r="S47" i="1"/>
  <c r="S48" i="1" s="1"/>
  <c r="S49" i="1" s="1"/>
  <c r="T47" i="1"/>
  <c r="T48" i="1" s="1"/>
  <c r="T49" i="1" s="1"/>
  <c r="U47" i="1"/>
  <c r="U48" i="1" s="1"/>
  <c r="U49" i="1" s="1"/>
  <c r="V47" i="1"/>
  <c r="V48" i="1" s="1"/>
  <c r="V49" i="1" s="1"/>
  <c r="W47" i="1"/>
  <c r="W48" i="1"/>
  <c r="W49" i="1" s="1"/>
  <c r="X47" i="1"/>
  <c r="X48" i="1" s="1"/>
  <c r="X49" i="1" s="1"/>
  <c r="Y47" i="1"/>
  <c r="Y48" i="1"/>
  <c r="Y49" i="1" s="1"/>
  <c r="Z47" i="1"/>
  <c r="Z48" i="1" s="1"/>
  <c r="Z49" i="1" s="1"/>
  <c r="AA47" i="1"/>
  <c r="AA48" i="1" s="1"/>
  <c r="AA49" i="1" s="1"/>
  <c r="AB47" i="1"/>
  <c r="AB48" i="1" s="1"/>
  <c r="AB49" i="1" s="1"/>
  <c r="AC47" i="1"/>
  <c r="AC48" i="1" s="1"/>
  <c r="AC49" i="1" s="1"/>
  <c r="AD47" i="1"/>
  <c r="AD48" i="1" s="1"/>
  <c r="AD49" i="1" s="1"/>
  <c r="AE47" i="1"/>
  <c r="AE48" i="1"/>
  <c r="AE49" i="1" s="1"/>
  <c r="AF47" i="1"/>
  <c r="AF48" i="1" s="1"/>
  <c r="AF49" i="1" s="1"/>
  <c r="AG47" i="1"/>
  <c r="AG48" i="1"/>
  <c r="AG49" i="1" s="1"/>
  <c r="AH47" i="1"/>
  <c r="AH48" i="1" s="1"/>
  <c r="AH49" i="1" s="1"/>
  <c r="AI47" i="1"/>
  <c r="AI48" i="1" s="1"/>
  <c r="AI49" i="1" s="1"/>
  <c r="AJ47" i="1"/>
  <c r="AJ48" i="1" s="1"/>
  <c r="AJ49" i="1" s="1"/>
  <c r="AK47" i="1"/>
  <c r="AK48" i="1" s="1"/>
  <c r="AK49" i="1" s="1"/>
  <c r="AL47" i="1"/>
  <c r="AL48" i="1" s="1"/>
  <c r="AL49" i="1" s="1"/>
  <c r="AM47" i="1"/>
  <c r="AM48" i="1"/>
  <c r="AM49" i="1" s="1"/>
  <c r="AN47" i="1"/>
  <c r="AN48" i="1" s="1"/>
  <c r="AN49" i="1" s="1"/>
  <c r="AO47" i="1"/>
  <c r="AO48" i="1"/>
  <c r="AO49" i="1" s="1"/>
  <c r="AP47" i="1"/>
  <c r="AP48" i="1" s="1"/>
  <c r="AP49" i="1" s="1"/>
  <c r="AQ47" i="1"/>
  <c r="AQ48" i="1" s="1"/>
  <c r="AQ49" i="1" s="1"/>
  <c r="AR47" i="1"/>
  <c r="AR48" i="1" s="1"/>
  <c r="AR49" i="1" s="1"/>
  <c r="AS47" i="1"/>
  <c r="AS48" i="1" s="1"/>
  <c r="AS49" i="1" s="1"/>
  <c r="F47" i="1"/>
  <c r="F48" i="1" s="1"/>
  <c r="F49" i="1" s="1"/>
  <c r="AE43" i="1"/>
  <c r="AF43" i="1"/>
  <c r="AG43" i="1"/>
  <c r="AH43" i="1"/>
  <c r="AI43" i="1"/>
  <c r="AJ43" i="1"/>
  <c r="AK43" i="1"/>
  <c r="AL43" i="1"/>
  <c r="AM43" i="1"/>
  <c r="AM50" i="1" s="1"/>
  <c r="AM51" i="1" s="1"/>
  <c r="AN43" i="1"/>
  <c r="AO43" i="1"/>
  <c r="AP43" i="1"/>
  <c r="AQ43" i="1"/>
  <c r="AR43" i="1"/>
  <c r="AS43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S9" i="7"/>
  <c r="AQ1" i="1"/>
  <c r="AS14" i="7"/>
  <c r="AS19" i="7"/>
  <c r="A2" i="33"/>
  <c r="A99" i="1" l="1"/>
  <c r="AU6" i="1"/>
  <c r="D94" i="1"/>
  <c r="D90" i="1"/>
  <c r="D97" i="1"/>
  <c r="D93" i="1"/>
  <c r="D89" i="1"/>
  <c r="D96" i="1"/>
  <c r="D92" i="1"/>
  <c r="D88" i="1"/>
  <c r="D95" i="1"/>
  <c r="D91" i="1"/>
  <c r="P44" i="1"/>
  <c r="P45" i="1" s="1"/>
  <c r="P46" i="1" s="1"/>
  <c r="S44" i="1"/>
  <c r="S45" i="1" s="1"/>
  <c r="S46" i="1" s="1"/>
  <c r="AK44" i="1"/>
  <c r="AK45" i="1" s="1"/>
  <c r="AK46" i="1" s="1"/>
  <c r="AG44" i="1"/>
  <c r="AG45" i="1" s="1"/>
  <c r="AG46" i="1" s="1"/>
  <c r="W44" i="1"/>
  <c r="W45" i="1" s="1"/>
  <c r="W46" i="1" s="1"/>
  <c r="AI50" i="1"/>
  <c r="AI51" i="1" s="1"/>
  <c r="AO44" i="1"/>
  <c r="AO45" i="1" s="1"/>
  <c r="AO46" i="1" s="1"/>
  <c r="I75" i="44"/>
  <c r="AS50" i="1"/>
  <c r="AS51" i="1" s="1"/>
  <c r="AC50" i="1"/>
  <c r="AC51" i="1" s="1"/>
  <c r="Y50" i="1"/>
  <c r="Y51" i="1" s="1"/>
  <c r="AR50" i="1"/>
  <c r="AR51" i="1" s="1"/>
  <c r="AN50" i="1"/>
  <c r="AN51" i="1" s="1"/>
  <c r="AJ50" i="1"/>
  <c r="AJ51" i="1" s="1"/>
  <c r="AF50" i="1"/>
  <c r="AF51" i="1" s="1"/>
  <c r="AB50" i="1"/>
  <c r="AB51" i="1" s="1"/>
  <c r="X50" i="1"/>
  <c r="X51" i="1" s="1"/>
  <c r="V50" i="1"/>
  <c r="V51" i="1" s="1"/>
  <c r="R50" i="1"/>
  <c r="R51" i="1" s="1"/>
  <c r="AQ50" i="1"/>
  <c r="AQ51" i="1" s="1"/>
  <c r="AE50" i="1"/>
  <c r="AE51" i="1" s="1"/>
  <c r="AA50" i="1"/>
  <c r="AA51" i="1" s="1"/>
  <c r="U50" i="1"/>
  <c r="U51" i="1" s="1"/>
  <c r="Q50" i="1"/>
  <c r="Q51" i="1" s="1"/>
  <c r="I37" i="33"/>
  <c r="I38" i="33"/>
  <c r="H50" i="1"/>
  <c r="H51" i="1" s="1"/>
  <c r="I19" i="33"/>
  <c r="P19" i="33" s="1"/>
  <c r="I20" i="33"/>
  <c r="I13" i="33"/>
  <c r="I21" i="33"/>
  <c r="P21" i="33" s="1"/>
  <c r="I29" i="33"/>
  <c r="P29" i="33" s="1"/>
  <c r="I14" i="33"/>
  <c r="P14" i="33" s="1"/>
  <c r="I22" i="33"/>
  <c r="I30" i="33"/>
  <c r="P30" i="33" s="1"/>
  <c r="I27" i="33"/>
  <c r="P27" i="33" s="1"/>
  <c r="I28" i="33"/>
  <c r="I15" i="33"/>
  <c r="P15" i="33" s="1"/>
  <c r="I23" i="33"/>
  <c r="P23" i="33" s="1"/>
  <c r="I31" i="33"/>
  <c r="P31" i="33" s="1"/>
  <c r="I16" i="33"/>
  <c r="P16" i="33" s="1"/>
  <c r="I24" i="33"/>
  <c r="I32" i="33"/>
  <c r="P32" i="33" s="1"/>
  <c r="I8" i="33"/>
  <c r="P8" i="33" s="1"/>
  <c r="I17" i="33"/>
  <c r="P17" i="33" s="1"/>
  <c r="I25" i="33"/>
  <c r="P25" i="33" s="1"/>
  <c r="I33" i="33"/>
  <c r="P33" i="33" s="1"/>
  <c r="I39" i="33"/>
  <c r="P39" i="33" s="1"/>
  <c r="I35" i="33"/>
  <c r="P35" i="33" s="1"/>
  <c r="I12" i="33"/>
  <c r="P12" i="33" s="1"/>
  <c r="I36" i="33"/>
  <c r="P36" i="33" s="1"/>
  <c r="I18" i="33"/>
  <c r="P18" i="33" s="1"/>
  <c r="I26" i="33"/>
  <c r="P26" i="33" s="1"/>
  <c r="I34" i="33"/>
  <c r="I40" i="33"/>
  <c r="P40" i="33" s="1"/>
  <c r="I7" i="33"/>
  <c r="P7" i="33" s="1"/>
  <c r="I86" i="45"/>
  <c r="H86" i="45" s="1"/>
  <c r="F86" i="45"/>
  <c r="I76" i="45"/>
  <c r="I75" i="45"/>
  <c r="I73" i="45"/>
  <c r="F85" i="45"/>
  <c r="I85" i="45"/>
  <c r="H85" i="45" s="1"/>
  <c r="I86" i="44"/>
  <c r="H86" i="44" s="1"/>
  <c r="F86" i="44"/>
  <c r="I73" i="44"/>
  <c r="I85" i="44"/>
  <c r="H85" i="44" s="1"/>
  <c r="F85" i="44"/>
  <c r="I74" i="44"/>
  <c r="I76" i="44"/>
  <c r="I11" i="33"/>
  <c r="P11" i="33" s="1"/>
  <c r="I10" i="33"/>
  <c r="P10" i="33" s="1"/>
  <c r="I9" i="33"/>
  <c r="P9" i="33" s="1"/>
  <c r="O50" i="1"/>
  <c r="O51" i="1" s="1"/>
  <c r="P37" i="33"/>
  <c r="K43" i="33"/>
  <c r="J43" i="33"/>
  <c r="O44" i="1"/>
  <c r="O45" i="1" s="1"/>
  <c r="O46" i="1" s="1"/>
  <c r="P34" i="33"/>
  <c r="I41" i="33"/>
  <c r="P41" i="33" s="1"/>
  <c r="F50" i="1"/>
  <c r="F51" i="1" s="1"/>
  <c r="M50" i="1"/>
  <c r="M51" i="1" s="1"/>
  <c r="P38" i="33"/>
  <c r="N50" i="1"/>
  <c r="N51" i="1" s="1"/>
  <c r="P24" i="33"/>
  <c r="L50" i="1"/>
  <c r="L51" i="1" s="1"/>
  <c r="G50" i="1"/>
  <c r="G51" i="1" s="1"/>
  <c r="P20" i="33"/>
  <c r="P13" i="33"/>
  <c r="K50" i="1"/>
  <c r="K51" i="1" s="1"/>
  <c r="P22" i="33"/>
  <c r="D81" i="1"/>
  <c r="D82" i="1"/>
  <c r="AT43" i="1"/>
  <c r="D83" i="1" s="1"/>
  <c r="AT4" i="1"/>
  <c r="J50" i="1"/>
  <c r="J51" i="1" s="1"/>
  <c r="I50" i="1"/>
  <c r="I51" i="1" s="1"/>
  <c r="B7" i="33"/>
  <c r="B6" i="1"/>
  <c r="K5" i="6"/>
  <c r="G5" i="6" l="1"/>
  <c r="F5" i="6"/>
  <c r="K6" i="6"/>
  <c r="E5" i="6"/>
  <c r="Q10" i="33"/>
  <c r="R10" i="33"/>
  <c r="R18" i="33"/>
  <c r="Q18" i="33"/>
  <c r="Q8" i="33"/>
  <c r="R8" i="33"/>
  <c r="R27" i="33"/>
  <c r="Q27" i="33"/>
  <c r="Q29" i="33"/>
  <c r="R29" i="33"/>
  <c r="Q13" i="33"/>
  <c r="R13" i="33"/>
  <c r="Q34" i="33"/>
  <c r="R34" i="33"/>
  <c r="R11" i="33"/>
  <c r="Q11" i="33"/>
  <c r="Q36" i="33"/>
  <c r="R36" i="33"/>
  <c r="Q32" i="33"/>
  <c r="R32" i="33"/>
  <c r="R23" i="33"/>
  <c r="Q23" i="33"/>
  <c r="Q21" i="33"/>
  <c r="R21" i="33"/>
  <c r="Q16" i="33"/>
  <c r="R16" i="33"/>
  <c r="Q24" i="33"/>
  <c r="R24" i="33"/>
  <c r="Q12" i="33"/>
  <c r="R12" i="33"/>
  <c r="Q25" i="33"/>
  <c r="R25" i="33"/>
  <c r="Q41" i="33"/>
  <c r="R41" i="33"/>
  <c r="R7" i="33"/>
  <c r="Q7" i="33"/>
  <c r="R39" i="33"/>
  <c r="Q39" i="33"/>
  <c r="R31" i="33"/>
  <c r="Q31" i="33"/>
  <c r="R19" i="33"/>
  <c r="Q19" i="33"/>
  <c r="Q38" i="33"/>
  <c r="R38" i="33"/>
  <c r="Q37" i="33"/>
  <c r="R37" i="33"/>
  <c r="Q40" i="33"/>
  <c r="R40" i="33"/>
  <c r="Q33" i="33"/>
  <c r="R33" i="33"/>
  <c r="R30" i="33"/>
  <c r="Q30" i="33"/>
  <c r="Q22" i="33"/>
  <c r="R22" i="33"/>
  <c r="Q20" i="33"/>
  <c r="R20" i="33"/>
  <c r="R15" i="33"/>
  <c r="Q15" i="33"/>
  <c r="Q9" i="33"/>
  <c r="R9" i="33"/>
  <c r="Q26" i="33"/>
  <c r="R26" i="33"/>
  <c r="R35" i="33"/>
  <c r="Q35" i="33"/>
  <c r="Q17" i="33"/>
  <c r="R17" i="33"/>
  <c r="Q14" i="33"/>
  <c r="R14" i="33"/>
  <c r="E75" i="1"/>
  <c r="F75" i="1" s="1"/>
  <c r="E76" i="1"/>
  <c r="F76" i="1" s="1"/>
  <c r="E74" i="1"/>
  <c r="F74" i="1" s="1"/>
  <c r="E73" i="1"/>
  <c r="E77" i="1"/>
  <c r="F77" i="1" s="1"/>
  <c r="C6" i="1"/>
  <c r="C6" i="45"/>
  <c r="C6" i="44"/>
  <c r="A7" i="33"/>
  <c r="A6" i="45"/>
  <c r="A6" i="44"/>
  <c r="P28" i="33"/>
  <c r="A71" i="33" s="1"/>
  <c r="I43" i="33"/>
  <c r="A6" i="1"/>
  <c r="C7" i="33"/>
  <c r="G6" i="6" l="1"/>
  <c r="F6" i="6"/>
  <c r="E6" i="6" s="1"/>
  <c r="D66" i="33"/>
  <c r="D64" i="33"/>
  <c r="D61" i="33"/>
  <c r="D63" i="33"/>
  <c r="D68" i="33"/>
  <c r="D65" i="33"/>
  <c r="D67" i="33"/>
  <c r="D69" i="33"/>
  <c r="D62" i="33"/>
  <c r="D60" i="33"/>
  <c r="D54" i="33"/>
  <c r="Q28" i="33"/>
  <c r="R28" i="33"/>
  <c r="D53" i="33"/>
  <c r="E49" i="33"/>
  <c r="P43" i="33"/>
  <c r="D55" i="33" s="1"/>
  <c r="B7" i="45"/>
  <c r="B7" i="44"/>
  <c r="C7" i="44"/>
  <c r="C7" i="45"/>
  <c r="H73" i="1"/>
  <c r="E78" i="1"/>
  <c r="I73" i="1" s="1"/>
  <c r="H77" i="1"/>
  <c r="H75" i="1"/>
  <c r="H74" i="1"/>
  <c r="H76" i="1"/>
  <c r="E85" i="1"/>
  <c r="F85" i="1" s="1"/>
  <c r="F73" i="1"/>
  <c r="E86" i="1"/>
  <c r="F86" i="1" s="1"/>
  <c r="C7" i="1"/>
  <c r="C8" i="33"/>
  <c r="K7" i="6"/>
  <c r="B8" i="33"/>
  <c r="B7" i="1"/>
  <c r="F7" i="6" l="1"/>
  <c r="E7" i="6" s="1"/>
  <c r="G7" i="6"/>
  <c r="E48" i="33"/>
  <c r="G48" i="33" s="1"/>
  <c r="E47" i="33"/>
  <c r="G47" i="33" s="1"/>
  <c r="E46" i="33"/>
  <c r="G46" i="33" s="1"/>
  <c r="E50" i="33"/>
  <c r="F50" i="33" s="1"/>
  <c r="A7" i="45"/>
  <c r="A7" i="44"/>
  <c r="B8" i="45"/>
  <c r="B8" i="44"/>
  <c r="C8" i="45"/>
  <c r="C8" i="44"/>
  <c r="Q43" i="33"/>
  <c r="F49" i="33"/>
  <c r="I74" i="1"/>
  <c r="I76" i="1"/>
  <c r="I77" i="1"/>
  <c r="I86" i="1"/>
  <c r="H86" i="1" s="1"/>
  <c r="I85" i="1"/>
  <c r="H85" i="1" s="1"/>
  <c r="I75" i="1"/>
  <c r="F78" i="1"/>
  <c r="C8" i="1"/>
  <c r="C9" i="33"/>
  <c r="A8" i="33"/>
  <c r="A7" i="1"/>
  <c r="B8" i="1"/>
  <c r="B9" i="33"/>
  <c r="K8" i="6"/>
  <c r="F8" i="6" l="1"/>
  <c r="E8" i="6" s="1"/>
  <c r="G8" i="6"/>
  <c r="C9" i="44"/>
  <c r="C9" i="45"/>
  <c r="A8" i="44"/>
  <c r="A8" i="45"/>
  <c r="B9" i="45"/>
  <c r="B9" i="44"/>
  <c r="F46" i="33"/>
  <c r="E58" i="33"/>
  <c r="F58" i="33" s="1"/>
  <c r="G50" i="33"/>
  <c r="F47" i="33"/>
  <c r="E57" i="33"/>
  <c r="F57" i="33" s="1"/>
  <c r="G49" i="33"/>
  <c r="F48" i="33"/>
  <c r="E51" i="33"/>
  <c r="H46" i="33" s="1"/>
  <c r="C10" i="33"/>
  <c r="C9" i="1"/>
  <c r="B9" i="1"/>
  <c r="B10" i="33"/>
  <c r="K9" i="6"/>
  <c r="A9" i="33"/>
  <c r="A8" i="1"/>
  <c r="G9" i="6" l="1"/>
  <c r="F9" i="6"/>
  <c r="E9" i="6" s="1"/>
  <c r="A9" i="45"/>
  <c r="A9" i="44"/>
  <c r="C10" i="45"/>
  <c r="C10" i="44"/>
  <c r="B10" i="45"/>
  <c r="B10" i="44"/>
  <c r="H50" i="33"/>
  <c r="H58" i="33"/>
  <c r="G58" i="33" s="1"/>
  <c r="H48" i="33"/>
  <c r="H47" i="33"/>
  <c r="H49" i="33"/>
  <c r="H57" i="33"/>
  <c r="G57" i="33" s="1"/>
  <c r="F51" i="33"/>
  <c r="C11" i="33"/>
  <c r="C10" i="1"/>
  <c r="K10" i="6"/>
  <c r="B11" i="33"/>
  <c r="B10" i="1"/>
  <c r="A9" i="1"/>
  <c r="A10" i="33"/>
  <c r="G10" i="6" l="1"/>
  <c r="F10" i="6"/>
  <c r="E10" i="6" s="1"/>
  <c r="A10" i="45"/>
  <c r="A10" i="44"/>
  <c r="C11" i="44"/>
  <c r="C11" i="45"/>
  <c r="B11" i="45"/>
  <c r="B11" i="44"/>
  <c r="A11" i="33"/>
  <c r="A10" i="1"/>
  <c r="C11" i="1"/>
  <c r="C12" i="33"/>
  <c r="K11" i="6"/>
  <c r="B11" i="1"/>
  <c r="B12" i="33"/>
  <c r="F11" i="6" l="1"/>
  <c r="E11" i="6" s="1"/>
  <c r="G11" i="6"/>
  <c r="C12" i="45"/>
  <c r="C12" i="44"/>
  <c r="A11" i="45"/>
  <c r="A11" i="44"/>
  <c r="B12" i="45"/>
  <c r="B12" i="44"/>
  <c r="B12" i="1"/>
  <c r="B13" i="33"/>
  <c r="K12" i="6"/>
  <c r="A11" i="1"/>
  <c r="A12" i="33"/>
  <c r="C12" i="1"/>
  <c r="C13" i="33"/>
  <c r="F12" i="6" l="1"/>
  <c r="E12" i="6" s="1"/>
  <c r="G12" i="6"/>
  <c r="A12" i="45"/>
  <c r="A12" i="44"/>
  <c r="B13" i="44"/>
  <c r="B13" i="45"/>
  <c r="C13" i="45"/>
  <c r="C13" i="44"/>
  <c r="B13" i="1"/>
  <c r="B14" i="33"/>
  <c r="C13" i="1"/>
  <c r="C14" i="33"/>
  <c r="A12" i="1"/>
  <c r="A13" i="33"/>
  <c r="K13" i="6"/>
  <c r="G13" i="6" l="1"/>
  <c r="F13" i="6"/>
  <c r="E13" i="6" s="1"/>
  <c r="C14" i="45"/>
  <c r="C14" i="44"/>
  <c r="B14" i="44"/>
  <c r="B14" i="45"/>
  <c r="A13" i="45"/>
  <c r="A13" i="44"/>
  <c r="C14" i="1"/>
  <c r="C15" i="33"/>
  <c r="K14" i="6"/>
  <c r="B14" i="1"/>
  <c r="B15" i="33"/>
  <c r="A14" i="33"/>
  <c r="A13" i="1"/>
  <c r="G14" i="6" l="1"/>
  <c r="F14" i="6"/>
  <c r="E14" i="6" s="1"/>
  <c r="C15" i="45"/>
  <c r="C15" i="44"/>
  <c r="A14" i="45"/>
  <c r="A14" i="44"/>
  <c r="B15" i="45"/>
  <c r="B15" i="44"/>
  <c r="C15" i="1"/>
  <c r="C16" i="33"/>
  <c r="K15" i="6"/>
  <c r="A15" i="33"/>
  <c r="A14" i="1"/>
  <c r="B16" i="33"/>
  <c r="B15" i="1"/>
  <c r="F15" i="6" l="1"/>
  <c r="E15" i="6" s="1"/>
  <c r="G15" i="6"/>
  <c r="B16" i="45"/>
  <c r="B16" i="44"/>
  <c r="C16" i="45"/>
  <c r="C16" i="44"/>
  <c r="A15" i="44"/>
  <c r="A15" i="45"/>
  <c r="A15" i="1"/>
  <c r="A16" i="33"/>
  <c r="C16" i="1"/>
  <c r="C17" i="33"/>
  <c r="B17" i="33"/>
  <c r="B16" i="1"/>
  <c r="K16" i="6"/>
  <c r="F16" i="6" l="1"/>
  <c r="E16" i="6" s="1"/>
  <c r="G16" i="6"/>
  <c r="B17" i="45"/>
  <c r="B17" i="44"/>
  <c r="C17" i="44"/>
  <c r="C17" i="45"/>
  <c r="A16" i="45"/>
  <c r="A16" i="44"/>
  <c r="B18" i="33"/>
  <c r="B17" i="1"/>
  <c r="C17" i="1"/>
  <c r="C18" i="33"/>
  <c r="K17" i="6"/>
  <c r="A17" i="33"/>
  <c r="A16" i="1"/>
  <c r="G17" i="6" l="1"/>
  <c r="F17" i="6"/>
  <c r="E17" i="6" s="1"/>
  <c r="B18" i="45"/>
  <c r="B18" i="44"/>
  <c r="A17" i="44"/>
  <c r="A17" i="45"/>
  <c r="C18" i="45"/>
  <c r="C18" i="44"/>
  <c r="C18" i="1"/>
  <c r="C19" i="33"/>
  <c r="K18" i="6"/>
  <c r="B18" i="1"/>
  <c r="B19" i="33"/>
  <c r="A17" i="1"/>
  <c r="A18" i="33"/>
  <c r="G18" i="6" l="1"/>
  <c r="F18" i="6"/>
  <c r="E18" i="6" s="1"/>
  <c r="A18" i="45"/>
  <c r="A18" i="44"/>
  <c r="C19" i="45"/>
  <c r="C19" i="44"/>
  <c r="B19" i="44"/>
  <c r="B19" i="45"/>
  <c r="A19" i="33"/>
  <c r="A18" i="1"/>
  <c r="C20" i="33"/>
  <c r="C19" i="1"/>
  <c r="K19" i="6"/>
  <c r="B19" i="1"/>
  <c r="B20" i="33"/>
  <c r="F19" i="6" l="1"/>
  <c r="E19" i="6" s="1"/>
  <c r="G19" i="6"/>
  <c r="B20" i="44"/>
  <c r="B20" i="45"/>
  <c r="A19" i="44"/>
  <c r="A19" i="45"/>
  <c r="C20" i="44"/>
  <c r="C20" i="45"/>
  <c r="C20" i="1"/>
  <c r="C21" i="33"/>
  <c r="A20" i="33"/>
  <c r="A19" i="1"/>
  <c r="B21" i="33"/>
  <c r="B20" i="1"/>
  <c r="K20" i="6"/>
  <c r="F20" i="6" l="1"/>
  <c r="E20" i="6" s="1"/>
  <c r="G20" i="6"/>
  <c r="B21" i="45"/>
  <c r="B21" i="44"/>
  <c r="C21" i="45"/>
  <c r="C21" i="44"/>
  <c r="A20" i="45"/>
  <c r="A20" i="44"/>
  <c r="C21" i="1"/>
  <c r="C22" i="33"/>
  <c r="B22" i="33"/>
  <c r="B21" i="1"/>
  <c r="K21" i="6"/>
  <c r="A21" i="33"/>
  <c r="A20" i="1"/>
  <c r="G21" i="6" l="1"/>
  <c r="F21" i="6"/>
  <c r="E21" i="6" s="1"/>
  <c r="C22" i="44"/>
  <c r="C22" i="45"/>
  <c r="A21" i="45"/>
  <c r="A21" i="44"/>
  <c r="B22" i="44"/>
  <c r="B22" i="45"/>
  <c r="C22" i="1"/>
  <c r="C23" i="33"/>
  <c r="K22" i="6"/>
  <c r="B22" i="1"/>
  <c r="B23" i="33"/>
  <c r="A22" i="33"/>
  <c r="A21" i="1"/>
  <c r="G22" i="6" l="1"/>
  <c r="F22" i="6"/>
  <c r="E22" i="6" s="1"/>
  <c r="C23" i="45"/>
  <c r="C23" i="44"/>
  <c r="A22" i="44"/>
  <c r="A22" i="45"/>
  <c r="B23" i="45"/>
  <c r="B23" i="44"/>
  <c r="C24" i="33"/>
  <c r="C23" i="1"/>
  <c r="A23" i="33"/>
  <c r="A22" i="1"/>
  <c r="K23" i="6"/>
  <c r="B24" i="33"/>
  <c r="B23" i="1"/>
  <c r="F23" i="6" l="1"/>
  <c r="G23" i="6"/>
  <c r="E23" i="6"/>
  <c r="A23" i="45"/>
  <c r="A23" i="44"/>
  <c r="C24" i="45"/>
  <c r="C24" i="44"/>
  <c r="B24" i="44"/>
  <c r="B24" i="45"/>
  <c r="A24" i="33"/>
  <c r="A23" i="1"/>
  <c r="C24" i="1"/>
  <c r="C25" i="33"/>
  <c r="B24" i="1"/>
  <c r="B25" i="33"/>
  <c r="K24" i="6"/>
  <c r="F24" i="6" l="1"/>
  <c r="G24" i="6"/>
  <c r="C26" i="1" s="1"/>
  <c r="B26" i="1"/>
  <c r="B25" i="45"/>
  <c r="B25" i="44"/>
  <c r="A24" i="45"/>
  <c r="A24" i="44"/>
  <c r="C25" i="45"/>
  <c r="C25" i="44"/>
  <c r="C25" i="1"/>
  <c r="C26" i="33"/>
  <c r="B25" i="1"/>
  <c r="B26" i="33"/>
  <c r="K25" i="6"/>
  <c r="A25" i="33"/>
  <c r="A24" i="1"/>
  <c r="G25" i="6" l="1"/>
  <c r="F25" i="6"/>
  <c r="E24" i="6"/>
  <c r="A26" i="1" s="1"/>
  <c r="B26" i="44"/>
  <c r="B26" i="45"/>
  <c r="C26" i="44"/>
  <c r="C26" i="45"/>
  <c r="A25" i="45"/>
  <c r="A25" i="44"/>
  <c r="C27" i="33"/>
  <c r="K26" i="6"/>
  <c r="B27" i="33"/>
  <c r="A25" i="1"/>
  <c r="A26" i="33"/>
  <c r="G26" i="6" l="1"/>
  <c r="F26" i="6"/>
  <c r="E25" i="6"/>
  <c r="C27" i="45"/>
  <c r="C27" i="44"/>
  <c r="B27" i="45"/>
  <c r="B27" i="44"/>
  <c r="A26" i="44"/>
  <c r="A26" i="45"/>
  <c r="C28" i="33"/>
  <c r="C27" i="1"/>
  <c r="A27" i="33"/>
  <c r="K27" i="6"/>
  <c r="B27" i="1"/>
  <c r="B28" i="33"/>
  <c r="F27" i="6" l="1"/>
  <c r="G27" i="6"/>
  <c r="E26" i="6"/>
  <c r="A27" i="45"/>
  <c r="A27" i="44"/>
  <c r="C28" i="45"/>
  <c r="C28" i="44"/>
  <c r="B28" i="45"/>
  <c r="B28" i="44"/>
  <c r="C28" i="1"/>
  <c r="C29" i="33"/>
  <c r="A28" i="33"/>
  <c r="A27" i="1"/>
  <c r="B29" i="33"/>
  <c r="B28" i="1"/>
  <c r="K28" i="6"/>
  <c r="F28" i="6" l="1"/>
  <c r="G28" i="6"/>
  <c r="E27" i="6"/>
  <c r="B29" i="45"/>
  <c r="B29" i="44"/>
  <c r="C29" i="44"/>
  <c r="C29" i="45"/>
  <c r="A28" i="44"/>
  <c r="A28" i="45"/>
  <c r="C30" i="33"/>
  <c r="C29" i="1"/>
  <c r="A29" i="33"/>
  <c r="A28" i="1"/>
  <c r="B30" i="33"/>
  <c r="B29" i="1"/>
  <c r="K29" i="6"/>
  <c r="G29" i="6" l="1"/>
  <c r="F29" i="6"/>
  <c r="E28" i="6"/>
  <c r="C30" i="45"/>
  <c r="C30" i="44"/>
  <c r="B30" i="45"/>
  <c r="B30" i="44"/>
  <c r="A29" i="45"/>
  <c r="A29" i="44"/>
  <c r="C31" i="33"/>
  <c r="C30" i="1"/>
  <c r="K30" i="6"/>
  <c r="B30" i="1"/>
  <c r="B31" i="33"/>
  <c r="A29" i="1"/>
  <c r="A30" i="33"/>
  <c r="G30" i="6" l="1"/>
  <c r="F30" i="6"/>
  <c r="E29" i="6"/>
  <c r="A30" i="45"/>
  <c r="A30" i="44"/>
  <c r="C31" i="44"/>
  <c r="C31" i="45"/>
  <c r="B31" i="45"/>
  <c r="B31" i="44"/>
  <c r="A31" i="33"/>
  <c r="A30" i="1"/>
  <c r="K31" i="6"/>
  <c r="C32" i="33"/>
  <c r="C31" i="1"/>
  <c r="B31" i="1"/>
  <c r="B32" i="33"/>
  <c r="F31" i="6" l="1"/>
  <c r="G31" i="6"/>
  <c r="E30" i="6"/>
  <c r="A31" i="45"/>
  <c r="A31" i="44"/>
  <c r="B32" i="45"/>
  <c r="B32" i="44"/>
  <c r="C32" i="45"/>
  <c r="C32" i="44"/>
  <c r="A31" i="1"/>
  <c r="A32" i="33"/>
  <c r="C33" i="33"/>
  <c r="C32" i="1"/>
  <c r="B33" i="33"/>
  <c r="B32" i="1"/>
  <c r="K32" i="6"/>
  <c r="F32" i="6" l="1"/>
  <c r="G32" i="6"/>
  <c r="E31" i="6"/>
  <c r="B33" i="44"/>
  <c r="B33" i="45"/>
  <c r="A32" i="45"/>
  <c r="A32" i="44"/>
  <c r="C33" i="44"/>
  <c r="C33" i="45"/>
  <c r="C34" i="33"/>
  <c r="C33" i="1"/>
  <c r="B34" i="33"/>
  <c r="B33" i="1"/>
  <c r="K33" i="6"/>
  <c r="A33" i="33"/>
  <c r="A32" i="1"/>
  <c r="G33" i="6" l="1"/>
  <c r="F33" i="6"/>
  <c r="E32" i="6"/>
  <c r="K34" i="6"/>
  <c r="C34" i="45"/>
  <c r="C34" i="44"/>
  <c r="B34" i="45"/>
  <c r="B34" i="44"/>
  <c r="A33" i="45"/>
  <c r="A33" i="44"/>
  <c r="C34" i="1"/>
  <c r="C35" i="33"/>
  <c r="A34" i="33"/>
  <c r="A33" i="1"/>
  <c r="B35" i="33"/>
  <c r="B34" i="1"/>
  <c r="G34" i="6" l="1"/>
  <c r="C37" i="33" s="1"/>
  <c r="F34" i="6"/>
  <c r="E33" i="6"/>
  <c r="K35" i="6"/>
  <c r="C35" i="44"/>
  <c r="C35" i="45"/>
  <c r="B35" i="44"/>
  <c r="B35" i="45"/>
  <c r="A34" i="45"/>
  <c r="A34" i="44"/>
  <c r="A35" i="33"/>
  <c r="A34" i="1"/>
  <c r="C35" i="1"/>
  <c r="C36" i="33"/>
  <c r="B35" i="1"/>
  <c r="B36" i="33"/>
  <c r="F35" i="6" l="1"/>
  <c r="G35" i="6"/>
  <c r="C37" i="45" s="1"/>
  <c r="E34" i="6"/>
  <c r="A36" i="44" s="1"/>
  <c r="B36" i="1"/>
  <c r="B37" i="33"/>
  <c r="B36" i="44"/>
  <c r="B36" i="45"/>
  <c r="C36" i="44"/>
  <c r="C36" i="1"/>
  <c r="K36" i="6"/>
  <c r="C36" i="45"/>
  <c r="A35" i="45"/>
  <c r="A35" i="44"/>
  <c r="A35" i="1"/>
  <c r="A36" i="33"/>
  <c r="F36" i="6" l="1"/>
  <c r="B38" i="1" s="1"/>
  <c r="G36" i="6"/>
  <c r="C38" i="45" s="1"/>
  <c r="A36" i="45"/>
  <c r="A37" i="33"/>
  <c r="A36" i="1"/>
  <c r="E35" i="6"/>
  <c r="A37" i="44" s="1"/>
  <c r="K37" i="6"/>
  <c r="B37" i="45"/>
  <c r="B37" i="1"/>
  <c r="C37" i="44"/>
  <c r="B38" i="33"/>
  <c r="B37" i="44"/>
  <c r="C38" i="33"/>
  <c r="C37" i="1"/>
  <c r="G37" i="6" l="1"/>
  <c r="C39" i="45" s="1"/>
  <c r="F37" i="6"/>
  <c r="B39" i="45" s="1"/>
  <c r="K38" i="6"/>
  <c r="A37" i="1"/>
  <c r="A38" i="33"/>
  <c r="A37" i="45"/>
  <c r="C38" i="1"/>
  <c r="C38" i="44"/>
  <c r="E36" i="6"/>
  <c r="A38" i="45" s="1"/>
  <c r="B39" i="33"/>
  <c r="B38" i="45"/>
  <c r="B38" i="44"/>
  <c r="C39" i="33"/>
  <c r="G38" i="6" l="1"/>
  <c r="C40" i="44" s="1"/>
  <c r="F38" i="6"/>
  <c r="B40" i="45" s="1"/>
  <c r="B40" i="33"/>
  <c r="B39" i="1"/>
  <c r="B39" i="44"/>
  <c r="E37" i="6"/>
  <c r="A39" i="45" s="1"/>
  <c r="A38" i="44"/>
  <c r="A38" i="1"/>
  <c r="A39" i="33"/>
  <c r="C39" i="1"/>
  <c r="C40" i="33"/>
  <c r="C39" i="44"/>
  <c r="B40" i="44" l="1"/>
  <c r="C40" i="45"/>
  <c r="B40" i="1"/>
  <c r="C40" i="1"/>
  <c r="E38" i="6"/>
  <c r="A40" i="44" s="1"/>
  <c r="A39" i="44"/>
  <c r="A40" i="33"/>
  <c r="A39" i="1"/>
  <c r="A41" i="33" l="1"/>
  <c r="A40" i="45"/>
  <c r="A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eml</author>
  </authors>
  <commentList>
    <comment ref="C11" authorId="0" shapeId="0" xr:uid="{00000000-0006-0000-0000-000001000000}">
      <text>
        <r>
          <rPr>
            <sz val="8"/>
            <color rgb="FF000000"/>
            <rFont val="Tahoma"/>
            <family val="2"/>
            <charset val="162"/>
          </rPr>
          <t xml:space="preserve">
</t>
        </r>
        <r>
          <rPr>
            <sz val="8"/>
            <color rgb="FF000000"/>
            <rFont val="Tahoma"/>
            <family val="2"/>
            <charset val="162"/>
          </rPr>
          <t>Okul Adı, Ders Adı, Sınıf, Şube, Eğitim Öğretim Yılı, Dönem, Ders Öğretmeni, Branş ve Okul Müdürü gibi bilgilerinin veri girişinin yapıldığı ekrana yönlendirme yapar.</t>
        </r>
      </text>
    </comment>
    <comment ref="J11" authorId="1" shapeId="0" xr:uid="{00000000-0006-0000-0000-000002000000}">
      <text>
        <r>
          <rPr>
            <sz val="8"/>
            <color rgb="FF000000"/>
            <rFont val="Tahoma"/>
            <family val="2"/>
            <charset val="162"/>
          </rPr>
          <t xml:space="preserve">
</t>
        </r>
        <r>
          <rPr>
            <sz val="8"/>
            <color rgb="FF000000"/>
            <rFont val="Tahoma"/>
            <family val="2"/>
            <charset val="162"/>
          </rPr>
          <t xml:space="preserve">Sınıf Listesinin girilmesini sağlayan ekrana yönlendirme yapar.
</t>
        </r>
      </text>
    </comment>
    <comment ref="Q11" authorId="1" shapeId="0" xr:uid="{00000000-0006-0000-0000-000003000000}">
      <text>
        <r>
          <rPr>
            <sz val="8"/>
            <color rgb="FF000000"/>
            <rFont val="Tahoma"/>
            <family val="2"/>
            <charset val="162"/>
          </rPr>
          <t xml:space="preserve">
</t>
        </r>
        <r>
          <rPr>
            <sz val="8"/>
            <color rgb="FF000000"/>
            <rFont val="Tahoma"/>
            <family val="2"/>
            <charset val="162"/>
          </rPr>
          <t>Not Bareminin girilmesini sağlayan ekrana yönlendirme yapar.</t>
        </r>
      </text>
    </comment>
    <comment ref="C18" authorId="0" shapeId="0" xr:uid="{00000000-0006-0000-0000-000004000000}">
      <text>
        <r>
          <rPr>
            <sz val="8"/>
            <color rgb="FF000000"/>
            <rFont val="Tahoma"/>
            <family val="2"/>
            <charset val="162"/>
          </rPr>
          <t>1. Sınav veri girişlerinin yapıldığı ve 1. Sınav Analizinin gösterildiği ekrana yönlendirme yapar.</t>
        </r>
      </text>
    </comment>
    <comment ref="J18" authorId="0" shapeId="0" xr:uid="{00000000-0006-0000-0000-000005000000}">
      <text>
        <r>
          <rPr>
            <sz val="8"/>
            <color indexed="81"/>
            <rFont val="Tahoma"/>
            <family val="2"/>
            <charset val="162"/>
          </rPr>
          <t>2. Sınav veri girişlerinin yapıldığı ve 2. Sınav Analizinin gösterildiği ekrana yönlendirme yapar.</t>
        </r>
      </text>
    </comment>
    <comment ref="Q18" authorId="0" shapeId="0" xr:uid="{00000000-0006-0000-0000-000006000000}">
      <text>
        <r>
          <rPr>
            <sz val="8"/>
            <color indexed="81"/>
            <rFont val="Tahoma"/>
            <family val="2"/>
            <charset val="162"/>
          </rPr>
          <t>3. Sınav veri girişlerinin yapıldığı ve 3. Sınav Analizinin gösterildiği ekrana yönlendirme yapar.</t>
        </r>
      </text>
    </comment>
    <comment ref="C23" authorId="0" shapeId="0" xr:uid="{00000000-0006-0000-0000-000007000000}">
      <text>
        <r>
          <rPr>
            <sz val="8"/>
            <color rgb="FF000000"/>
            <rFont val="Tahoma"/>
            <family val="2"/>
            <charset val="162"/>
          </rPr>
          <t>Dönem Sonu Not Çizelgesi ve Dönem Sonu Not Analizlerinin gösterildiği ekrana yönlendirme yapar.</t>
        </r>
      </text>
    </comment>
  </commentList>
</comments>
</file>

<file path=xl/sharedStrings.xml><?xml version="1.0" encoding="utf-8"?>
<sst xmlns="http://schemas.openxmlformats.org/spreadsheetml/2006/main" count="1147" uniqueCount="889">
  <si>
    <t>SIRA NO</t>
  </si>
  <si>
    <t>ADI ve SOYADI</t>
  </si>
  <si>
    <t>TOPLAM PUAN</t>
  </si>
  <si>
    <t>SINAV ANALİZ PROGRAMI</t>
  </si>
  <si>
    <t>KİŞİSEL BİLGİLER</t>
  </si>
  <si>
    <t>SINIF LİSTESİ</t>
  </si>
  <si>
    <t>OKULUN ADI</t>
  </si>
  <si>
    <t>DERSİN ADI</t>
  </si>
  <si>
    <t>SINIF</t>
  </si>
  <si>
    <t>ŞUBE</t>
  </si>
  <si>
    <t>EĞİTİM-ÖĞRETİM YILI</t>
  </si>
  <si>
    <t>DÖNEM</t>
  </si>
  <si>
    <t>DERSİN ÖĞRETMENİ</t>
  </si>
  <si>
    <t>OKUL MÜDÜRÜ</t>
  </si>
  <si>
    <t>ÖĞRENCİ NO</t>
  </si>
  <si>
    <t>SORU NO</t>
  </si>
  <si>
    <t>PUAN DEĞERİ</t>
  </si>
  <si>
    <t>1. SINAV</t>
  </si>
  <si>
    <t>2. SINAV</t>
  </si>
  <si>
    <t>3. SINAV</t>
  </si>
  <si>
    <t>SORULAR</t>
  </si>
  <si>
    <t>1.SINAV</t>
  </si>
  <si>
    <t>2.SINAV</t>
  </si>
  <si>
    <t>3.SINAV</t>
  </si>
  <si>
    <t>NOT BAREMİ</t>
  </si>
  <si>
    <t xml:space="preserve">KİŞİSEL BİLGİLER </t>
  </si>
  <si>
    <t>AD SOYAD</t>
  </si>
  <si>
    <t>SORULARIN PUAN DEĞERİ</t>
  </si>
  <si>
    <t>SORULARIN YÜZDELİK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</si>
  <si>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</si>
  <si>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</si>
  <si>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</si>
  <si>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</si>
  <si>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</si>
  <si>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</si>
  <si>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</si>
  <si>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85-100 ARASI</t>
  </si>
  <si>
    <t>TOPLAM</t>
  </si>
  <si>
    <t>EN BÜYÜK PUAN</t>
  </si>
  <si>
    <t>EN DÜŞÜK PUAN</t>
  </si>
  <si>
    <t>SINIF ORTALAMASI</t>
  </si>
  <si>
    <t xml:space="preserve">BAŞARILI ÖĞRENCİ SAYISI </t>
  </si>
  <si>
    <t>BAŞARISIZ ÖĞRENCİ SAYISI</t>
  </si>
  <si>
    <t>SORULARDAN ALINAN PUANLARIN ARİTMETİK ORTALAMASI</t>
  </si>
  <si>
    <t>DÜZENLEYEN</t>
  </si>
  <si>
    <t>BRANŞI</t>
  </si>
  <si>
    <t>UYGUNDUR</t>
  </si>
  <si>
    <t>Okul Müdürü</t>
  </si>
  <si>
    <t>1. SINAVDAKİ SORULARIN PUAN DEĞERLERİ</t>
  </si>
  <si>
    <t>2. SINAVDAKİ SORULARIN PUAN DEĞERLERİ</t>
  </si>
  <si>
    <t>3. SINAVDAKİ SORULARIN PUAN DEĞERLERİ</t>
  </si>
  <si>
    <t>SIRA 
NO</t>
  </si>
  <si>
    <t>ÖĞR.
NO</t>
  </si>
  <si>
    <t>1. SINAV NOT DAĞILIMININ YÜZDELİK GÖSTERİMİ</t>
  </si>
  <si>
    <t>1. SINAV SINIF BAŞARISININ YÜZDELİK GÖSTERİMİ</t>
  </si>
  <si>
    <t>1.SINAV NOT DAĞILIMININ ÖĞRENCİ SAYISI BAZINDA GÖSTERİMİ</t>
  </si>
  <si>
    <t>DÖNEM SONU NOT ANALİZİ</t>
  </si>
  <si>
    <t>DÖNEM SONU NOT ANALİZİ - NOT ÇİZELGESİ</t>
  </si>
  <si>
    <t>SINAV VERİLERİ GİRİŞ EKRANI-SINAV SORU ANALİZLERİ</t>
  </si>
  <si>
    <t>1. SINAV NOT DAĞILIM ÇİZELGESİ</t>
  </si>
  <si>
    <t>DÖNEM SONU SINIF ORT.</t>
  </si>
  <si>
    <t>ORTALAMA</t>
  </si>
  <si>
    <t>DÖNEM SONU NOT ORT.</t>
  </si>
  <si>
    <t>1. SINAV
ORT.</t>
  </si>
  <si>
    <t>2. SINAV
ORT.</t>
  </si>
  <si>
    <t>3. SINAV
ORT.</t>
  </si>
  <si>
    <t>SINAV ve SÖZLÜLERİN ARİTMETİK ORTALAMASI</t>
  </si>
  <si>
    <t>DÖNEM SONU NOT DAĞILIM ÇİZELGESİ</t>
  </si>
  <si>
    <t>DURUM</t>
  </si>
  <si>
    <t>DÖNEM SONU
SINIF ORTALAMASI</t>
  </si>
  <si>
    <t>DÖNEM SONU NOT DAĞILIMININ ÖĞRENCİ 
SAYISI BAZINDA GÖSTERİMİ</t>
  </si>
  <si>
    <t xml:space="preserve">    DÖNEM SONU SINIF BAŞARISININ YÜZDELİK GÖSTERİMİ</t>
  </si>
  <si>
    <t>DÖNEM SONU NOT DAĞILIMININ
YÜZDELİK GÖSTERİMİ</t>
  </si>
  <si>
    <t>KİŞİSEL BİLGİLER-SINIF LİSTESİ-NOT BAREMİ
VERİ GİRİŞ EKRANI</t>
  </si>
  <si>
    <t>Sınavlarda sorulan soruların puan değerlerini ilgili sorunun altına yazınız.</t>
  </si>
  <si>
    <t>SORUNUN KONUSU</t>
  </si>
  <si>
    <t>Matematik</t>
  </si>
  <si>
    <t>Dersler</t>
  </si>
  <si>
    <t>Sınıflar</t>
  </si>
  <si>
    <t>Şubeler</t>
  </si>
  <si>
    <t>Dönem</t>
  </si>
  <si>
    <t>Sene</t>
  </si>
  <si>
    <t>I. DÖNEM</t>
  </si>
  <si>
    <t>II. DÖNEM</t>
  </si>
  <si>
    <t>SINIF SEÇ</t>
  </si>
  <si>
    <t>Öğretmenler</t>
  </si>
  <si>
    <t>Beden Eğitimi</t>
  </si>
  <si>
    <t>Branşlar</t>
  </si>
  <si>
    <t>1. Performans</t>
  </si>
  <si>
    <t>2. Performans</t>
  </si>
  <si>
    <t>3. Performans</t>
  </si>
  <si>
    <t>Proje</t>
  </si>
  <si>
    <t>PEKİYİ</t>
  </si>
  <si>
    <t>İYİ</t>
  </si>
  <si>
    <t>ORTA</t>
  </si>
  <si>
    <t>GEÇER</t>
  </si>
  <si>
    <t>GEÇMEZ</t>
  </si>
  <si>
    <t xml:space="preserve">70-84,99 ARASI </t>
  </si>
  <si>
    <t>Derece</t>
  </si>
  <si>
    <t>Derecesi</t>
  </si>
  <si>
    <t>Pekiyi</t>
  </si>
  <si>
    <t>İyi</t>
  </si>
  <si>
    <t>Orta</t>
  </si>
  <si>
    <t>Geçer</t>
  </si>
  <si>
    <t>Geçmez</t>
  </si>
  <si>
    <t>0-44,99 ARASI</t>
  </si>
  <si>
    <t>45-54,99 ARASI</t>
  </si>
  <si>
    <t>55-69,99 ARASI</t>
  </si>
  <si>
    <t>İngilizce Öğr.</t>
  </si>
  <si>
    <t>DENEME</t>
  </si>
  <si>
    <t>SINAV SONUÇ DAĞILIMI</t>
  </si>
  <si>
    <t>0 -10</t>
  </si>
  <si>
    <t>91-100</t>
  </si>
  <si>
    <t>11-20</t>
  </si>
  <si>
    <t>21-30</t>
  </si>
  <si>
    <t>31-40</t>
  </si>
  <si>
    <t>51-60</t>
  </si>
  <si>
    <t xml:space="preserve">61-70 </t>
  </si>
  <si>
    <t>71-80</t>
  </si>
  <si>
    <t>80-90</t>
  </si>
  <si>
    <t>41-50</t>
  </si>
  <si>
    <t>81-90</t>
  </si>
  <si>
    <t>ORTALAMA NOT DAĞILIMI</t>
  </si>
  <si>
    <t>STANDART SAPMA</t>
  </si>
  <si>
    <t>ÇİĞDEMTEPE ŞEHİT MEHMET COŞKUN KILIÇ MESLEKİ VE TEKNİK ANADOLU LİSESİ</t>
  </si>
  <si>
    <t>Türk Dili ve Edebiyatı</t>
  </si>
  <si>
    <t>Kimya</t>
  </si>
  <si>
    <t xml:space="preserve">Din Kült. ve Ahl.Bil. </t>
  </si>
  <si>
    <t>Biyoloji</t>
  </si>
  <si>
    <t>Felsefe</t>
  </si>
  <si>
    <t>Fizik</t>
  </si>
  <si>
    <t>Tarih</t>
  </si>
  <si>
    <t>2024-2025</t>
  </si>
  <si>
    <t>2025-2026</t>
  </si>
  <si>
    <t>9A AMP</t>
  </si>
  <si>
    <t>9B AMP</t>
  </si>
  <si>
    <t>9C AMP</t>
  </si>
  <si>
    <t>9D AMP</t>
  </si>
  <si>
    <t>9E AMP</t>
  </si>
  <si>
    <t>9F AMP</t>
  </si>
  <si>
    <t>9G AMP</t>
  </si>
  <si>
    <t>9H AMP</t>
  </si>
  <si>
    <t>9K AMP</t>
  </si>
  <si>
    <t>10A AMP</t>
  </si>
  <si>
    <t>10B AMP</t>
  </si>
  <si>
    <t>10C AMP</t>
  </si>
  <si>
    <t>10D AMP</t>
  </si>
  <si>
    <t>10E AMP</t>
  </si>
  <si>
    <t>10F AMP</t>
  </si>
  <si>
    <t>11A AMP</t>
  </si>
  <si>
    <t>11B AMP</t>
  </si>
  <si>
    <t>11C AMP</t>
  </si>
  <si>
    <t>11D AMP</t>
  </si>
  <si>
    <t>11E AMP</t>
  </si>
  <si>
    <t>9A ATP</t>
  </si>
  <si>
    <t>10A ATP</t>
  </si>
  <si>
    <t>11A ATP</t>
  </si>
  <si>
    <t>12A AMP</t>
  </si>
  <si>
    <t>12B AMP</t>
  </si>
  <si>
    <t>RAŞİT HİÇYILMAZ</t>
  </si>
  <si>
    <t>12A ATP</t>
  </si>
  <si>
    <t>YAĞIZ YUSUF SARIKAYA</t>
  </si>
  <si>
    <t>MUSTAFA AYAR</t>
  </si>
  <si>
    <t>ALİ HANİLÇE</t>
  </si>
  <si>
    <t>BERAT KUTLU</t>
  </si>
  <si>
    <t>MURAT KAYRA AYGÜL</t>
  </si>
  <si>
    <t>ARDA KOÇAK</t>
  </si>
  <si>
    <t>HABİB UÇAR</t>
  </si>
  <si>
    <t>MEHMET EFE TORAMAN</t>
  </si>
  <si>
    <t>HÜSEYİN ÇITAKER</t>
  </si>
  <si>
    <t>İLKNUR KARAHAN</t>
  </si>
  <si>
    <t>BUĞRA BOYACI</t>
  </si>
  <si>
    <t>ÇINAR ALPI</t>
  </si>
  <si>
    <t>ÜMİTHAN FUAT CEZAİROĞLU</t>
  </si>
  <si>
    <t>ÇAĞATAY ALKAN</t>
  </si>
  <si>
    <t>TUNAHAN DENİZ</t>
  </si>
  <si>
    <t>SALİH ÖZTÜRK</t>
  </si>
  <si>
    <t>MUHİTTİN DAĞDEVİREN</t>
  </si>
  <si>
    <t>ABDULLAH EFE UĞUR</t>
  </si>
  <si>
    <t>BEDİRHAN UĞANTAŞ</t>
  </si>
  <si>
    <t>AHMET TALHA BENLİ</t>
  </si>
  <si>
    <t>ARDA UZUN</t>
  </si>
  <si>
    <t>BİLAL İSKENDER ŞAHİN</t>
  </si>
  <si>
    <t>ABDULLAH HİKMET BALTA</t>
  </si>
  <si>
    <t>MUHAMMED ALİ AKÇAY</t>
  </si>
  <si>
    <t>EMİR KAZIM IŞITAN</t>
  </si>
  <si>
    <t>CEMAL BİLAL ASLAN</t>
  </si>
  <si>
    <t>AYDIN KAYRA KALYONCU</t>
  </si>
  <si>
    <t>BURAK KORKMAZGÖZ</t>
  </si>
  <si>
    <t>SÜMEYRA GİDER</t>
  </si>
  <si>
    <t>ENES DURA</t>
  </si>
  <si>
    <t>ŞAHİN BERAT AYAZ</t>
  </si>
  <si>
    <t>BATUHAN KOÇ</t>
  </si>
  <si>
    <t>EFDAL CENGİZ GÜNDOĞAN</t>
  </si>
  <si>
    <t>ALPEREN DEĞİRMENCİ</t>
  </si>
  <si>
    <t>MUHAMMET FAZLI ÖZTÜRK</t>
  </si>
  <si>
    <t>EGE BERK ÖZBEK</t>
  </si>
  <si>
    <t>FİRDEVS DEMİRDAĞ</t>
  </si>
  <si>
    <t>ALI HASAN RASOOL ALI YASHL</t>
  </si>
  <si>
    <t>SERVET ALTINAY</t>
  </si>
  <si>
    <t>İSMAİL DELİBAŞ</t>
  </si>
  <si>
    <t>BERAT YILDIZ</t>
  </si>
  <si>
    <t>AHMET ŞAHİN</t>
  </si>
  <si>
    <t>KAYRA EMRE YILMAZ</t>
  </si>
  <si>
    <t>ESMANUR ÖZLER</t>
  </si>
  <si>
    <t>ERSİN ERDİNİ</t>
  </si>
  <si>
    <t>MUHAMMED MUSAB KOÇAK</t>
  </si>
  <si>
    <t>MUHAMMET ALİ BİRİNCİ</t>
  </si>
  <si>
    <t>MUSAB OSMAN KARABUDAK</t>
  </si>
  <si>
    <t>CEMAL KUŞCU</t>
  </si>
  <si>
    <t>SAMIM FAQIRZADA</t>
  </si>
  <si>
    <t>MUHAMMED KARAAHMET</t>
  </si>
  <si>
    <t>EMİRHAN FIRAT</t>
  </si>
  <si>
    <t>AYA SHEKHO</t>
  </si>
  <si>
    <t>MUHAMMED YİĞİT ŞENEL</t>
  </si>
  <si>
    <t>İLYAS EFE SEFİ</t>
  </si>
  <si>
    <t>AHMET YİĞİT BAYRAKDAR</t>
  </si>
  <si>
    <t>DUHA ŞEVKET BUZLUK</t>
  </si>
  <si>
    <t>SEMET KAĞAN KOÇAK</t>
  </si>
  <si>
    <t>AHMET ÇAKMAKLI</t>
  </si>
  <si>
    <t>NECATİ BERAT KARAÇOR</t>
  </si>
  <si>
    <t>AHMET TAHA AKBENLİ</t>
  </si>
  <si>
    <t>İSMAİL BİLAL AKTAŞ</t>
  </si>
  <si>
    <t>BÜNYAMİN AKKOYUN</t>
  </si>
  <si>
    <t>MUSTAFA KEREM ALİCAN</t>
  </si>
  <si>
    <t>AHMET NEJAT ÖZDEMİR</t>
  </si>
  <si>
    <t>ALİ ÜREN</t>
  </si>
  <si>
    <t>BAYRAM EFE İMAMOĞLU</t>
  </si>
  <si>
    <t>BERAT BAŞARAN</t>
  </si>
  <si>
    <t>MUSTAFA CAN ÇAPRAZ</t>
  </si>
  <si>
    <t>ECRİN NAZ KARA</t>
  </si>
  <si>
    <t>MUHAMMED ENES BAŞ</t>
  </si>
  <si>
    <t>HAYATİ KAYRA AKDOĞAN</t>
  </si>
  <si>
    <t>HAYDAR ALTUĞ</t>
  </si>
  <si>
    <t>ALİ KEMAL ATEŞ</t>
  </si>
  <si>
    <t>EMİR DAĞTEKİN</t>
  </si>
  <si>
    <t>MUHAMMED NAZMİ BEKMEZCİ</t>
  </si>
  <si>
    <t>ADEM YAŞAR</t>
  </si>
  <si>
    <t>KEMAL YALÇIN</t>
  </si>
  <si>
    <t>ALİYİĞİT ÇETİN</t>
  </si>
  <si>
    <t>ENES GÜNGÖR</t>
  </si>
  <si>
    <t>EFE KAAN DEMİRTAŞ</t>
  </si>
  <si>
    <t>BATUHAN SEKMEN</t>
  </si>
  <si>
    <t>BERAT CAN ERSÖZ</t>
  </si>
  <si>
    <t>YUSUF RUMKALELİ</t>
  </si>
  <si>
    <t>BEDİRHAN KARADENİZ</t>
  </si>
  <si>
    <t>BİLAL TÜZÜNER</t>
  </si>
  <si>
    <t>OSMAN BEYAZIT</t>
  </si>
  <si>
    <t>TEYSIR ABBAS ABO</t>
  </si>
  <si>
    <t>MECİT EFE YURDALAN</t>
  </si>
  <si>
    <t>BERFİN CEYLAN</t>
  </si>
  <si>
    <t>YILDIRIM UMUT GÜLMEZ</t>
  </si>
  <si>
    <t>YİĞİT ELİK</t>
  </si>
  <si>
    <t>MELİH AHMET ALTINSOY</t>
  </si>
  <si>
    <t>ANWER AKRAM NAJJAR</t>
  </si>
  <si>
    <t>RIYADH AIDN ALI NAJAR</t>
  </si>
  <si>
    <t>MİRAÇ BARAN BAYRAM</t>
  </si>
  <si>
    <t>UMUT DENİZ YILMAZ</t>
  </si>
  <si>
    <t>MİRAÇ DEMİREL</t>
  </si>
  <si>
    <t>ABDUSSAMET BENLİER</t>
  </si>
  <si>
    <t>İRFAN EFE SOLMAZ</t>
  </si>
  <si>
    <t>TUNAHAN GERMEÇ</t>
  </si>
  <si>
    <t>ALİ BURAK</t>
  </si>
  <si>
    <t>MİRAÇ TAHA MALKOÇOĞLU</t>
  </si>
  <si>
    <t>KARACA GÜZEL</t>
  </si>
  <si>
    <t>METİN DURAK</t>
  </si>
  <si>
    <t>ÖMER SARI</t>
  </si>
  <si>
    <t>HÜSEYİN MELİH ÜNAL</t>
  </si>
  <si>
    <t>HÜSEYİN ERDEM APAYDIN</t>
  </si>
  <si>
    <t>SENA NUR CENGİZ</t>
  </si>
  <si>
    <t>TOLGAHAN ENES ALSANCAK</t>
  </si>
  <si>
    <t>POYRAZ EFE ARSLANMİRZE</t>
  </si>
  <si>
    <t>SEYFETTİN ARSLAN</t>
  </si>
  <si>
    <t>HASAN AYAZ</t>
  </si>
  <si>
    <t>KENAN ÇALIŞ</t>
  </si>
  <si>
    <t>BERKE AĞIRCAN</t>
  </si>
  <si>
    <t>HACI DURSUN ŞİMŞEK</t>
  </si>
  <si>
    <t>MUSAB FURKAN HİÇYILMAZ</t>
  </si>
  <si>
    <t>ARDA BEKTAŞ POSLU</t>
  </si>
  <si>
    <t>OKTAY EMEK</t>
  </si>
  <si>
    <t>ÖZKAN PEKİNCE</t>
  </si>
  <si>
    <t>MUHAMMED HATTAB</t>
  </si>
  <si>
    <t>FATİH CEYHUN TOPAL</t>
  </si>
  <si>
    <t>İSMAİL ALİ SAY</t>
  </si>
  <si>
    <t>ARDA GÜNEŞ</t>
  </si>
  <si>
    <t>ECRİN NİSA YILDIRIM</t>
  </si>
  <si>
    <t>AŞKIN KAAN DURMUŞ</t>
  </si>
  <si>
    <t>AHMED AIDN ALI NAJAR</t>
  </si>
  <si>
    <t>UTKAN UMUT ÇETİN</t>
  </si>
  <si>
    <t>YİĞİT ÖZCAN</t>
  </si>
  <si>
    <t>OMAR FARIS WAHAB KAL</t>
  </si>
  <si>
    <t>MELİH HASÇELİK</t>
  </si>
  <si>
    <t>ZİYA BERKİN DEMİRKAYA</t>
  </si>
  <si>
    <t>MEMDUHCAN TÜMTÜRK</t>
  </si>
  <si>
    <t>EGEHAN TÜRKMEN</t>
  </si>
  <si>
    <t>GÖKAY KARABAY</t>
  </si>
  <si>
    <t>YİĞİT YILMAZ</t>
  </si>
  <si>
    <t>MUSTAFA ENES UÇAR</t>
  </si>
  <si>
    <t>BAYRAM YILDIZ</t>
  </si>
  <si>
    <t>HÜSEYİN AKDOĞAN</t>
  </si>
  <si>
    <t>OĞULCAN PANCAR</t>
  </si>
  <si>
    <t>ÖMER BOZKURT</t>
  </si>
  <si>
    <t>YUSUF CAN ERSOY</t>
  </si>
  <si>
    <t>AMMAR YOUNUS AHMED FTO</t>
  </si>
  <si>
    <t>NADA NABEEL TAHA NAJJAR</t>
  </si>
  <si>
    <t>HİŞAM SAKIR MAHMUD ALNACAR</t>
  </si>
  <si>
    <t>BÜNYAMİN ESAT NAİR</t>
  </si>
  <si>
    <t>MUHAMMET IŞIK</t>
  </si>
  <si>
    <t>CİHAN TURAN</t>
  </si>
  <si>
    <t>BERAT YÜKSEL</t>
  </si>
  <si>
    <t>ÖMER İSLAM METİN</t>
  </si>
  <si>
    <t>CAN MUHARREM ÖZKAN</t>
  </si>
  <si>
    <t>UMUT KAAN ŞAHİNER</t>
  </si>
  <si>
    <t>EMİRHAN KOCAOĞLU</t>
  </si>
  <si>
    <t>EREN ŞENGÜL</t>
  </si>
  <si>
    <t>GÖKHAN HORUZCU</t>
  </si>
  <si>
    <t>BAHRİ USTA</t>
  </si>
  <si>
    <t>BERAT YILMAZ</t>
  </si>
  <si>
    <t>HÜSEYİN ÇALIMLI</t>
  </si>
  <si>
    <t>YİĞİT KAYA</t>
  </si>
  <si>
    <t>EMAD GHAIB BAYRAM GHAIB BAYRAM</t>
  </si>
  <si>
    <t>ELA KAPLAN</t>
  </si>
  <si>
    <t>İBRAHİM BOYDAK</t>
  </si>
  <si>
    <t>MUSA KOÇ</t>
  </si>
  <si>
    <t>FADHIL ABBAS MOHAMMED SALEH KHLO</t>
  </si>
  <si>
    <t>MOHAMMED TAHER SHUAIB AL KHDO</t>
  </si>
  <si>
    <t>EMİR DEMİRKAN</t>
  </si>
  <si>
    <t>ALİ ABDULBARI ALHILAL</t>
  </si>
  <si>
    <t>CAFER AKGÜNEŞ</t>
  </si>
  <si>
    <t>SEFA ÇEVİK</t>
  </si>
  <si>
    <t>IBRAHIM YOUSIF IBRAHIM ALQADOLI</t>
  </si>
  <si>
    <t>YAKUP KAYRA ÖZTÜRK</t>
  </si>
  <si>
    <t>TAHSIN HACIM YASIN ALKLOR</t>
  </si>
  <si>
    <t>NİSA NUR TOKATLIOĞLU</t>
  </si>
  <si>
    <t>ABDULSAMET ŞAHİN</t>
  </si>
  <si>
    <t>MEHMET CAN TAHTACI</t>
  </si>
  <si>
    <t>MURAT YAĞIZ YÜZER</t>
  </si>
  <si>
    <t>OĞUZ BALABAN</t>
  </si>
  <si>
    <t>MİRAÇ MERİÇ POLAT</t>
  </si>
  <si>
    <t>NOZAT FIRAS DHANNOON DHANNOON</t>
  </si>
  <si>
    <t>BİLAL TAVUKCU</t>
  </si>
  <si>
    <t>HALİL KAYA</t>
  </si>
  <si>
    <t>EMİN EREN GÖKMEN</t>
  </si>
  <si>
    <t>MUHAMMET ÇAĞRI ÜNER</t>
  </si>
  <si>
    <t>AHMET GÖKDAĞ</t>
  </si>
  <si>
    <t>ONURCAN GÜRBÜZ</t>
  </si>
  <si>
    <t>BERAT ADIGÜZEL</t>
  </si>
  <si>
    <t>MUHAMMED SELBİ</t>
  </si>
  <si>
    <t>MUSTAFA MUHAMMED</t>
  </si>
  <si>
    <t>MAZIN MARWAN ISMAIL ALKAZAN</t>
  </si>
  <si>
    <t>ADEM MERT YILDIRIM</t>
  </si>
  <si>
    <t>HÜSEYİN ARAS</t>
  </si>
  <si>
    <t>FURKAN ERDEM</t>
  </si>
  <si>
    <t>HACI ALİ ÇİÇEK</t>
  </si>
  <si>
    <t>DOĞUKAN AVCİOĞLU</t>
  </si>
  <si>
    <t>HÜSEYİN MERT MUCUR</t>
  </si>
  <si>
    <t>MUSAB ERAMİL</t>
  </si>
  <si>
    <t>ÇAĞATAY TEKİN</t>
  </si>
  <si>
    <t>RECEP CAN ÖZDEMİR</t>
  </si>
  <si>
    <t>SAMET GÖZÜBÜYÜK</t>
  </si>
  <si>
    <t>EMİRHAN TEKTEN</t>
  </si>
  <si>
    <t>BARAA SOHAIL EZZULDIN EL KASSO</t>
  </si>
  <si>
    <t>OMER SUHAIB EL JABURI</t>
  </si>
  <si>
    <t>SEFA FADIL MOHAMMED ABO</t>
  </si>
  <si>
    <t>ÜZEYİR ÖZÇELİK</t>
  </si>
  <si>
    <t>ZAKARIYA FAISAL MOHAMMED LAR</t>
  </si>
  <si>
    <t>KADİR GÜNER</t>
  </si>
  <si>
    <t>AHMED ALOTHMAN</t>
  </si>
  <si>
    <t>ENES AKTAŞ</t>
  </si>
  <si>
    <t>KUTAY GÜMÜŞSU</t>
  </si>
  <si>
    <t>BERAT GÜNDOĞDU</t>
  </si>
  <si>
    <t>ABDULLAH KAYMAK</t>
  </si>
  <si>
    <t>İDRİS DEMİR</t>
  </si>
  <si>
    <t>MAHMUTEFE ÜNAL</t>
  </si>
  <si>
    <t>ABDULBAKİ KAYA</t>
  </si>
  <si>
    <t>ENES ARSLAN</t>
  </si>
  <si>
    <t>MUHAMMED SENA ÇAKMAK</t>
  </si>
  <si>
    <t>MUHAMMED BARAKAT</t>
  </si>
  <si>
    <t>ASIM ALPER ŞİMŞEK</t>
  </si>
  <si>
    <t>ARDA KALUÇ</t>
  </si>
  <si>
    <t>ERDOĞAN MEHMETOĞLU</t>
  </si>
  <si>
    <t>SÜLEYMAN ÇETİN</t>
  </si>
  <si>
    <t>NURKAN KAYMAK</t>
  </si>
  <si>
    <t>CELAL SUUD ABDAL</t>
  </si>
  <si>
    <t>ENES NASRELDEEN KARABAS</t>
  </si>
  <si>
    <t>YUSUF CAN BAYRAMBEY</t>
  </si>
  <si>
    <t>NURULLAH GÖKDAĞ</t>
  </si>
  <si>
    <t>BERKAY YAVUZ</t>
  </si>
  <si>
    <t>SADETTİN YİĞİT ATAN</t>
  </si>
  <si>
    <t>MURAT CAN ÇIRPANLI</t>
  </si>
  <si>
    <t>NEBİİ TUNAHAN FİLİZKÖK</t>
  </si>
  <si>
    <t>ABDÜLBAKİ CENGİZ</t>
  </si>
  <si>
    <t>ALİ EREN ÖZTÜRK</t>
  </si>
  <si>
    <t>SEFA TATLİ</t>
  </si>
  <si>
    <t>ARDA KERİM AKIN</t>
  </si>
  <si>
    <t>EMRE AKBAŞ</t>
  </si>
  <si>
    <t>EFE MÜRSEL ÇIBIK</t>
  </si>
  <si>
    <t>BAYRAM MANAFOV</t>
  </si>
  <si>
    <t>RIDVAN ŞİHO</t>
  </si>
  <si>
    <t>ÜMİT SÖNMEZ</t>
  </si>
  <si>
    <t>ÇAĞRI YURTBAŞI</t>
  </si>
  <si>
    <t>MUSTAFA ERUSTA</t>
  </si>
  <si>
    <t>CAN MUHAMMET GÜNER</t>
  </si>
  <si>
    <t>SALİH CAN ÖZMA</t>
  </si>
  <si>
    <t>ABDÜLKADİR GENÇ</t>
  </si>
  <si>
    <t>MUHAMMED TAHA BAYSAL</t>
  </si>
  <si>
    <t>EMİN YASİN YILDIZ</t>
  </si>
  <si>
    <t>ZEKERİYA ÜNVER</t>
  </si>
  <si>
    <t>ALPEREN YILDIRIM</t>
  </si>
  <si>
    <t>FAZLI KEREM TAŞDEMİR</t>
  </si>
  <si>
    <t>RAMAZAN GÜÇLÜ</t>
  </si>
  <si>
    <t>EMİRHAN KELLECİ</t>
  </si>
  <si>
    <t>YİĞİTHAN DEĞİRMENCİ</t>
  </si>
  <si>
    <t>AHMET YİĞİT DEVECİ</t>
  </si>
  <si>
    <t>POYRAZ URGANCI</t>
  </si>
  <si>
    <t>ENES GÖÇER</t>
  </si>
  <si>
    <t>MUHAMMED MERT POLAT</t>
  </si>
  <si>
    <t>HAYDAR EFE ÇEPİN</t>
  </si>
  <si>
    <t>İBRAHİM HAMZA</t>
  </si>
  <si>
    <t>ABDULLAH SHRIMO</t>
  </si>
  <si>
    <t>ZEYNELABİDİN ALFARİS</t>
  </si>
  <si>
    <t>AHMET CAN ÇOBAN</t>
  </si>
  <si>
    <t>EFE EMRE SABUNCU</t>
  </si>
  <si>
    <t>ALİ EFE KÖSE</t>
  </si>
  <si>
    <t>HAKAN ÖKSÜZ</t>
  </si>
  <si>
    <t>MAHMUT DOĞAN</t>
  </si>
  <si>
    <t>BÜNYAMİN ÇAYIR</t>
  </si>
  <si>
    <t>MUHAMMED ALİ YÜREK</t>
  </si>
  <si>
    <t>DUHAN BATU ÖZDEMİR</t>
  </si>
  <si>
    <t>FURKAN AYTEKİN</t>
  </si>
  <si>
    <t>YAVUZ BUĞRA AKTÜRK</t>
  </si>
  <si>
    <t>MÜMİN AZZAB</t>
  </si>
  <si>
    <t>AHMED HAMAMİ</t>
  </si>
  <si>
    <t>ISMAIL SADON HALLA</t>
  </si>
  <si>
    <t>MUHAMMED MUHSİN HALİD ALKHALAF</t>
  </si>
  <si>
    <t>SAMİ ASLAN KIZILTAŞ</t>
  </si>
  <si>
    <t>EMRE OKTAY YÜKSEL</t>
  </si>
  <si>
    <t>YASİN AKMAN</t>
  </si>
  <si>
    <t>GÜRAY DEĞİRMENCİ</t>
  </si>
  <si>
    <t>MUHAMMET ENES ÇAKIR</t>
  </si>
  <si>
    <t>FURKAN ŞENAY</t>
  </si>
  <si>
    <t>ZAHİRE ZERDA ÖZDEMİR</t>
  </si>
  <si>
    <t>KADİR ÇAVDAR</t>
  </si>
  <si>
    <t>TAYYİP BERKE GOSTALAK</t>
  </si>
  <si>
    <t>ALPEREN ÖZEN</t>
  </si>
  <si>
    <t>EFE BARAN HALICI</t>
  </si>
  <si>
    <t>ÇAĞATAY ÖMÜR ÇAKMAK</t>
  </si>
  <si>
    <t>MUHAMMET BÖLÜK BENLİ</t>
  </si>
  <si>
    <t>ÖMER YILMAZ</t>
  </si>
  <si>
    <t>GİZEM ÜĞLÜ</t>
  </si>
  <si>
    <t>TANER ERTUNÇ</t>
  </si>
  <si>
    <t>SENA ÖZÇELİK</t>
  </si>
  <si>
    <t>EMRE ESEN</t>
  </si>
  <si>
    <t>EFE USLU</t>
  </si>
  <si>
    <t>BİLAL ÖZÇELİK</t>
  </si>
  <si>
    <t>SAMED KERİM ŞİMŞEK</t>
  </si>
  <si>
    <t>KEVSER ÖZKAN</t>
  </si>
  <si>
    <t>KEREM MUSAB PETEK</t>
  </si>
  <si>
    <t>METEHAN MEŞE</t>
  </si>
  <si>
    <t>EMİN ÇİĞDEM</t>
  </si>
  <si>
    <t>MUHAMMED ALI ABBAS ŞIHLAR</t>
  </si>
  <si>
    <t>İBRAHİM EFE ÇEVİK</t>
  </si>
  <si>
    <t>KEREM BERK YAVUZ</t>
  </si>
  <si>
    <t>ARDA KARACA</t>
  </si>
  <si>
    <t>ARDA GÖLOĞLU</t>
  </si>
  <si>
    <t>MUHAMMED SALİH KORKMAZ</t>
  </si>
  <si>
    <t>ÖMER VAROL</t>
  </si>
  <si>
    <t>YUSUF EMİN AYDEMİR</t>
  </si>
  <si>
    <t>FIRAT EKİNCİ</t>
  </si>
  <si>
    <t>UĞURCAN ERDEM</t>
  </si>
  <si>
    <t>AHMET YASİN KOÇ</t>
  </si>
  <si>
    <t>MEHMET ÖZDEM</t>
  </si>
  <si>
    <t>MEHMET CAN TEKİN</t>
  </si>
  <si>
    <t>EREN NEZİR</t>
  </si>
  <si>
    <t>BURAK TEKİNIŞIK</t>
  </si>
  <si>
    <t>HÜSEYİN EMİR ÖRTLEK</t>
  </si>
  <si>
    <t>HARUN ENES ÇELİKSOY</t>
  </si>
  <si>
    <t>SEMİH SEZER</t>
  </si>
  <si>
    <t>UMUT TALHA YOLUŞ</t>
  </si>
  <si>
    <t>AHMET YASER UÇAR</t>
  </si>
  <si>
    <t>ALPER DÜNDAR</t>
  </si>
  <si>
    <t>İSMAİL ARAS ÇETİNKAYA</t>
  </si>
  <si>
    <t>YUNUS EMRE ÖZLER</t>
  </si>
  <si>
    <t>ALİ KEMAL ÜNVER</t>
  </si>
  <si>
    <t>EFE ONUR KAYA</t>
  </si>
  <si>
    <t>MUHAMMED MUSTAFA TEKİNIŞIK</t>
  </si>
  <si>
    <t>EMİN UTKU ÇETİN</t>
  </si>
  <si>
    <t>BİLALCAN KOÇAK</t>
  </si>
  <si>
    <t>TUANA ZELİHA ŞENOL</t>
  </si>
  <si>
    <t>YUNUS TALHA YÜKSEL</t>
  </si>
  <si>
    <t>EREN KADİRHAN PARLAK</t>
  </si>
  <si>
    <t>YUSUF EMRE CAN ASLAN</t>
  </si>
  <si>
    <t>İSMAİL EFE KARABIYIK</t>
  </si>
  <si>
    <t>TOPRAK DEMİRHAN</t>
  </si>
  <si>
    <t>KEMAL EFE ACAR</t>
  </si>
  <si>
    <t>YUSUF ÇETİN</t>
  </si>
  <si>
    <t>ALAA ALMESHO</t>
  </si>
  <si>
    <t>MUSTAFA IMAD JUMAAH JUMAAH</t>
  </si>
  <si>
    <t>ALPEREN DOĞANGÜN</t>
  </si>
  <si>
    <t>ABAI BAKYTBEKOV</t>
  </si>
  <si>
    <t>MUSTAFA MERT KOÇTÜRK</t>
  </si>
  <si>
    <t>FURKAN CANATAN</t>
  </si>
  <si>
    <t>YUSUF ÇOŞAN</t>
  </si>
  <si>
    <t>MEHMET ÖZEKOĞLU</t>
  </si>
  <si>
    <t>BERAT DOĞAN</t>
  </si>
  <si>
    <t>İSMET KAAN BÜKME</t>
  </si>
  <si>
    <t>FURKAN EFE EROL</t>
  </si>
  <si>
    <t>KADİR YİĞİT SOLAK</t>
  </si>
  <si>
    <t>EFE BERKE TÜFEKÇİ</t>
  </si>
  <si>
    <t>AHMET ALİ AKÇA</t>
  </si>
  <si>
    <t>EMİRHAN KÜÇÜKİKİZ</t>
  </si>
  <si>
    <t>YUSUF BARAN GÜLER</t>
  </si>
  <si>
    <t>ALİ EFE GÜN</t>
  </si>
  <si>
    <t>AHMET YİĞİT DALBUDAK</t>
  </si>
  <si>
    <t>TUNA MELİH DALFESOĞLU</t>
  </si>
  <si>
    <t>UMUT KEMAL BAL</t>
  </si>
  <si>
    <t>EMRECAN TURAN</t>
  </si>
  <si>
    <t>AHMED ZEKERIYA BRO</t>
  </si>
  <si>
    <t>EMİRHAN TÜRKEL</t>
  </si>
  <si>
    <t>OMAR YUNUS HASAN KENEŞ</t>
  </si>
  <si>
    <t>FERİHA KUTLU</t>
  </si>
  <si>
    <t>EFE EROĞLU</t>
  </si>
  <si>
    <t>ABİDİN BERKAY MARAŞLI</t>
  </si>
  <si>
    <t>YUSUF KÖKLÜ</t>
  </si>
  <si>
    <t>SAİMEFE DOĞAN</t>
  </si>
  <si>
    <t>EMİNE NUR GEDİK</t>
  </si>
  <si>
    <t>HACI OSMAN ÖZKAN</t>
  </si>
  <si>
    <t>ALPEREN BELLİKLİ</t>
  </si>
  <si>
    <t>BERAT DİKMEN</t>
  </si>
  <si>
    <t>FATMA KÖR</t>
  </si>
  <si>
    <t>MEHMET EREN TAZECAN</t>
  </si>
  <si>
    <t>BERAT UMUT YILMAZ</t>
  </si>
  <si>
    <t>LINA FAQIRZADA</t>
  </si>
  <si>
    <t>BARAN YAĞIZ ALTUNIŞIK</t>
  </si>
  <si>
    <t>MUHAMMED SEFA UZUN</t>
  </si>
  <si>
    <t>ÇAĞRI YAVUZ</t>
  </si>
  <si>
    <t>YASİN EGE AKAR</t>
  </si>
  <si>
    <t>MUHAMMED ENES YILMAZ</t>
  </si>
  <si>
    <t>BARIŞ TAŞPINAR</t>
  </si>
  <si>
    <t>ELİF NUR TORUN</t>
  </si>
  <si>
    <t>HALİL ÇILDIR</t>
  </si>
  <si>
    <t>EZGİNUR ÖZKAN</t>
  </si>
  <si>
    <t>İBRAHİM AYDEMİR</t>
  </si>
  <si>
    <t>ENES AYDEMİR</t>
  </si>
  <si>
    <t>ARDA ÇEVİK</t>
  </si>
  <si>
    <t>YUNUSEMRE PİLAVCI</t>
  </si>
  <si>
    <t>YUSUF PALTA</t>
  </si>
  <si>
    <t>ARDA ÖCALAN</t>
  </si>
  <si>
    <t>EMİRHAN ARSLAN</t>
  </si>
  <si>
    <t>ARDA ÖZKAN</t>
  </si>
  <si>
    <t>YUNUS EMRE SAATCİGİL</t>
  </si>
  <si>
    <t>FURKAN BURAK DİNÇ</t>
  </si>
  <si>
    <t>BERKAY YÜKSEL</t>
  </si>
  <si>
    <t>EFE GENÇ</t>
  </si>
  <si>
    <t>ÜMİT TEKMEN</t>
  </si>
  <si>
    <t>İSMAİL KOCAOĞLU</t>
  </si>
  <si>
    <t>EMİRHAN EROĞLU</t>
  </si>
  <si>
    <t>AHMET EMİN ÖZDEMİREL</t>
  </si>
  <si>
    <t>MUHAMMET ANIL ÇİNKAYA</t>
  </si>
  <si>
    <t>YUSUF DEVECİ</t>
  </si>
  <si>
    <t>ALPER MAVİ</t>
  </si>
  <si>
    <t>FURKAN İBRAHİM ABAYLI</t>
  </si>
  <si>
    <t>HAKAN BARAN AYDIN</t>
  </si>
  <si>
    <t>MUHAMMED KANDEMİR</t>
  </si>
  <si>
    <t>EFE ERDEN</t>
  </si>
  <si>
    <t>EMİRCAN KÖSE</t>
  </si>
  <si>
    <t>EYYÜP AKSOY</t>
  </si>
  <si>
    <t>MUHAMMED SEFA UYSAL</t>
  </si>
  <si>
    <t>UMUT ÇETİN</t>
  </si>
  <si>
    <t>MEHMET DENİZ GÜNEŞ</t>
  </si>
  <si>
    <t>TALHA GÜLSAÇ</t>
  </si>
  <si>
    <t>BERAT FIRAT HANİLÇE</t>
  </si>
  <si>
    <t>BEDİRHAN İBİŞ</t>
  </si>
  <si>
    <t>ARDA YALÇIN</t>
  </si>
  <si>
    <t>SONER ÖZBEK</t>
  </si>
  <si>
    <t>SALİH BERAT VARLI</t>
  </si>
  <si>
    <t>HAMZA CENGİZ</t>
  </si>
  <si>
    <t>ZİYA IŞIK</t>
  </si>
  <si>
    <t>EMRE CAN GEVER</t>
  </si>
  <si>
    <t>EGE MERT HAYTA</t>
  </si>
  <si>
    <t>BARAN RAMAZAN AKCA</t>
  </si>
  <si>
    <t>MERT CAN ASLAN</t>
  </si>
  <si>
    <t>ÖMER TAHA ERBAŞ</t>
  </si>
  <si>
    <t>EREN EMİR DOĞAN</t>
  </si>
  <si>
    <t>EMIL GULIYEV</t>
  </si>
  <si>
    <t>EREN MUHAMMED ERTÜRK</t>
  </si>
  <si>
    <t>NİZAMETTİN KARADOĞAN</t>
  </si>
  <si>
    <t>FURKAN TANIK</t>
  </si>
  <si>
    <t>ÖMER FARUK YÜKSEL</t>
  </si>
  <si>
    <t>ALİ ARIKAN</t>
  </si>
  <si>
    <t>İBRAHİM UTKU DURAN</t>
  </si>
  <si>
    <t>BERKE CAN ALTINOK</t>
  </si>
  <si>
    <t>SAMET EGE AYAZ</t>
  </si>
  <si>
    <t>EREN TUNÇ</t>
  </si>
  <si>
    <t>HAMZA COŞKUN</t>
  </si>
  <si>
    <t>ERKAN BULUT</t>
  </si>
  <si>
    <t>ENES EGE EKİM</t>
  </si>
  <si>
    <t>İSMAİL EYMEN ÇAĞIRAN</t>
  </si>
  <si>
    <t>ARDA ATEŞ AKSOYOĞLU</t>
  </si>
  <si>
    <t>YAHYA KEMAL HUMUR</t>
  </si>
  <si>
    <t>YUSUF ARDA GÜNDOĞAN</t>
  </si>
  <si>
    <t>MUHAMMED KARIMOV</t>
  </si>
  <si>
    <t>ALPEREN DEMİREL</t>
  </si>
  <si>
    <t>UMUT AYVAZ KILIÇARSLAN</t>
  </si>
  <si>
    <t>SEYFULLAH ENSAR ATA</t>
  </si>
  <si>
    <t>MUSTAFA KORKMAZ İLHAN</t>
  </si>
  <si>
    <t>ANIL EFE AĞCA</t>
  </si>
  <si>
    <t>BUĞRA İŞDAR</t>
  </si>
  <si>
    <t>AHMET ZAHİD KAYA</t>
  </si>
  <si>
    <t>ALİ KOÇ</t>
  </si>
  <si>
    <t>BATUHAN KARAGÖZ</t>
  </si>
  <si>
    <t>HALİT HAMZA DOĞAN</t>
  </si>
  <si>
    <t>MUHAMMET YASİN BAYSAL</t>
  </si>
  <si>
    <t>ALİ MERT ÖNCEL</t>
  </si>
  <si>
    <t>ONUR EGE İMECE</t>
  </si>
  <si>
    <t>MUHAMMED ONUR TEKÖZ</t>
  </si>
  <si>
    <t>TAYLAN DALMIŞ</t>
  </si>
  <si>
    <t>ARDA KARATLI</t>
  </si>
  <si>
    <t>ARDA ÇAKIR</t>
  </si>
  <si>
    <t>YUSUF ALİ HELVACI</t>
  </si>
  <si>
    <t>MAHİR ERCAN</t>
  </si>
  <si>
    <t>SEYİT ŞİMŞEK</t>
  </si>
  <si>
    <t>KAYRA EMİRVELİOĞLU</t>
  </si>
  <si>
    <t>ALPEREN IŞIKTAŞ</t>
  </si>
  <si>
    <t>HAKAN EMİN AYDOĞDU</t>
  </si>
  <si>
    <t>ALPEREN YURTOĞLU</t>
  </si>
  <si>
    <t>EROL EFE DUMLUPINAR</t>
  </si>
  <si>
    <t>ÖMER FARUK BAĞCI</t>
  </si>
  <si>
    <t>ENES POLAT</t>
  </si>
  <si>
    <t>EYYÜP ÖZTÜRK</t>
  </si>
  <si>
    <t>YAĞIZ EFE PALA</t>
  </si>
  <si>
    <t>BARIŞ GEORGİY ARNAUT</t>
  </si>
  <si>
    <t>MUHAMMED TAHA ÖZTÜRK</t>
  </si>
  <si>
    <t>KAYRA EYMEN KOÇ</t>
  </si>
  <si>
    <t>AHMET EMİR DURAN</t>
  </si>
  <si>
    <t>ALİEREN PARLAK</t>
  </si>
  <si>
    <t>FIRAT DURUM</t>
  </si>
  <si>
    <t>İBRAHİM TUNA İPEK</t>
  </si>
  <si>
    <t>HAMZA KÖROĞLU</t>
  </si>
  <si>
    <t>EFE ARDA AVŞAR</t>
  </si>
  <si>
    <t>MEHMET SALİH ÖZDEMİR</t>
  </si>
  <si>
    <t>KEMALETTİN AKDAĞ</t>
  </si>
  <si>
    <t>BERAT KAYA</t>
  </si>
  <si>
    <t>YUSUF TANRIVER</t>
  </si>
  <si>
    <t>MEHMET EMİN KÜPELİ</t>
  </si>
  <si>
    <t>MURAT AYAN</t>
  </si>
  <si>
    <t>AHMET EREN EROL</t>
  </si>
  <si>
    <t>YİĞİT KILIÇ</t>
  </si>
  <si>
    <t>AHMET SEZER</t>
  </si>
  <si>
    <t>MUSTAFA BAYRAM SOYDAŞ</t>
  </si>
  <si>
    <t>MEHMET YALÇINKAYA</t>
  </si>
  <si>
    <t>İSMAİL EFE ALTAŞ</t>
  </si>
  <si>
    <t>ABDURRAHMAN KEREM KARATEPE</t>
  </si>
  <si>
    <t>HÜSNE GÖZÜBÜYÜK</t>
  </si>
  <si>
    <t>MELİH CAN AVCI</t>
  </si>
  <si>
    <t>UĞUR MERT ŞAKİM</t>
  </si>
  <si>
    <t>RASİM ELMAS</t>
  </si>
  <si>
    <t>YUSUF EFE ÖZDEMİR</t>
  </si>
  <si>
    <t>MUSTAFA CAN ÖCAL</t>
  </si>
  <si>
    <t>MUHAMMED EFE ERTUĞRUL</t>
  </si>
  <si>
    <t>YAHYA GÖKMEN</t>
  </si>
  <si>
    <t>ABDULKADİR DEMİR</t>
  </si>
  <si>
    <t>MUHAMMET EMİN KÖK</t>
  </si>
  <si>
    <t>MEHMET KOÇ</t>
  </si>
  <si>
    <t>AHMET ÇAKIR</t>
  </si>
  <si>
    <t>DOĞAN EGE METİN</t>
  </si>
  <si>
    <t>MEHMET EREN YİĞİT</t>
  </si>
  <si>
    <t>CEYDA ÇETİN</t>
  </si>
  <si>
    <t>BURAK ATALAYIN</t>
  </si>
  <si>
    <t>NEBİ ERHAN TUNÇ</t>
  </si>
  <si>
    <t>ZELİHA KILINÇ</t>
  </si>
  <si>
    <t>HASAN DEMİRTAŞ</t>
  </si>
  <si>
    <t>BUĞRA AYDOĞDU</t>
  </si>
  <si>
    <t>SEFA MERCAN</t>
  </si>
  <si>
    <t>EREN KILIÇ</t>
  </si>
  <si>
    <t>BERKAY AVCI</t>
  </si>
  <si>
    <t>UMUT KEÇELİ</t>
  </si>
  <si>
    <t>TAHA BAKRIYANIK</t>
  </si>
  <si>
    <t>YAŞAR TOSUN</t>
  </si>
  <si>
    <t>YİĞİT YAŞAR</t>
  </si>
  <si>
    <t>EMİRHAN EKİNCİ</t>
  </si>
  <si>
    <t>ERDEM KALEMOĞLU</t>
  </si>
  <si>
    <t>ALİ SOĞANCI</t>
  </si>
  <si>
    <t>MUHAMMET CAN SEZER</t>
  </si>
  <si>
    <t>İSMAİL BERAT DÜŞÜNCELİ</t>
  </si>
  <si>
    <t>SADIK EMRE KONUK</t>
  </si>
  <si>
    <t>SERHAN BEYAZTAŞ</t>
  </si>
  <si>
    <t>EREN ASLAN</t>
  </si>
  <si>
    <t>ABDÜLKERİM GÜVEN</t>
  </si>
  <si>
    <t>MUHAMMED YİĞİT AKTAŞ</t>
  </si>
  <si>
    <t>HASAN KARTAL</t>
  </si>
  <si>
    <t>YUNUS EMRE EYNİKAYA</t>
  </si>
  <si>
    <t>EMRE ALTIN</t>
  </si>
  <si>
    <t>MEHMETCAN KANAT</t>
  </si>
  <si>
    <t>HASAN TAHA AKKAYA</t>
  </si>
  <si>
    <t>ZEKİ TAHA KOCAMAZ</t>
  </si>
  <si>
    <t>EMİRHAN GÜLŞEN</t>
  </si>
  <si>
    <t>YASİN EREN DANACI</t>
  </si>
  <si>
    <t>FURKAN UĞUR</t>
  </si>
  <si>
    <t>HALİT EFE ÇETİNGÜNEY</t>
  </si>
  <si>
    <t>MUHAMMET ARDA BORA</t>
  </si>
  <si>
    <t>ALPEREN KÜRŞAT KURUM</t>
  </si>
  <si>
    <t>BEKİR UYGUR</t>
  </si>
  <si>
    <t>ADEM BULAT</t>
  </si>
  <si>
    <t xml:space="preserve">ADNAN FENERLİ </t>
  </si>
  <si>
    <t xml:space="preserve">AİŞE CEYLAN </t>
  </si>
  <si>
    <t>AKIN GÖKTAŞ</t>
  </si>
  <si>
    <t xml:space="preserve">ALİ DİNÇER </t>
  </si>
  <si>
    <t xml:space="preserve">AYDIN İLHAN </t>
  </si>
  <si>
    <t xml:space="preserve">AYŞEGÜL IŞIK KURUSAKIZ </t>
  </si>
  <si>
    <t xml:space="preserve">AYŞEGÜL İÇTEN AĞAÇ </t>
  </si>
  <si>
    <t>AYŞEGÜL ULUYURT</t>
  </si>
  <si>
    <t>BAHATTİN ERTEKİN</t>
  </si>
  <si>
    <t>BUKET ZEHİR</t>
  </si>
  <si>
    <t xml:space="preserve">BURHAN GEZE </t>
  </si>
  <si>
    <t xml:space="preserve">EKREM TUNCER </t>
  </si>
  <si>
    <t xml:space="preserve">ELİF KOÇAK </t>
  </si>
  <si>
    <t xml:space="preserve">EMİNE SEZER </t>
  </si>
  <si>
    <t xml:space="preserve">EMİNE SÜMEYRA AYDIN </t>
  </si>
  <si>
    <t xml:space="preserve">ERDAL ARFAT </t>
  </si>
  <si>
    <t xml:space="preserve">ERDOĞAN ÖZDEMİR </t>
  </si>
  <si>
    <t xml:space="preserve">EROL AVCIOĞLU </t>
  </si>
  <si>
    <t xml:space="preserve">ESMA CERRAHOĞLU DEMİR </t>
  </si>
  <si>
    <t xml:space="preserve">ESRA DENİZ POLAT </t>
  </si>
  <si>
    <t>EŞREF GÖKHAN TANRISEVDİR (</t>
  </si>
  <si>
    <t xml:space="preserve">EVRİM CAN </t>
  </si>
  <si>
    <t xml:space="preserve">FATMA DEMİRAL </t>
  </si>
  <si>
    <t xml:space="preserve">FATMA BETÜL ARICI </t>
  </si>
  <si>
    <t xml:space="preserve">FATMA TUĞBA ORHAN </t>
  </si>
  <si>
    <t xml:space="preserve">GAMZE ÜNAL YILDIZ </t>
  </si>
  <si>
    <t xml:space="preserve">GÜLŞEN ŞİMŞEK </t>
  </si>
  <si>
    <t>HAKAN VURUCU</t>
  </si>
  <si>
    <t xml:space="preserve">HALİL BAYAR </t>
  </si>
  <si>
    <t>HARUN DOĞAN</t>
  </si>
  <si>
    <t xml:space="preserve">HATİCE TANRISEVDİR </t>
  </si>
  <si>
    <t xml:space="preserve">HÜSEYİN KARAKUŞ </t>
  </si>
  <si>
    <t xml:space="preserve">İBRAHİM GÖKALP </t>
  </si>
  <si>
    <t>İSMAİL ACER</t>
  </si>
  <si>
    <t xml:space="preserve">İSMET ÖNDAĞ </t>
  </si>
  <si>
    <t xml:space="preserve">MEHTAP ÖNAL </t>
  </si>
  <si>
    <t xml:space="preserve">MERAL TUNCEL </t>
  </si>
  <si>
    <t xml:space="preserve">MESUT ALTIN </t>
  </si>
  <si>
    <t xml:space="preserve">MURAT KORKMAZ </t>
  </si>
  <si>
    <t xml:space="preserve">MUSTAFA KÖKEREL </t>
  </si>
  <si>
    <t xml:space="preserve">NAHİT GÜNDOĞDU </t>
  </si>
  <si>
    <t>NURCAN ÖLMEZ</t>
  </si>
  <si>
    <t xml:space="preserve">OSMAN ÇAKAR </t>
  </si>
  <si>
    <t>OSMAN ÖZSOY</t>
  </si>
  <si>
    <t xml:space="preserve">RAŞİT HİÇYILMAZ </t>
  </si>
  <si>
    <t>RIZA ARIKAN</t>
  </si>
  <si>
    <t>SEDA DANYILDIZI YILMAZ</t>
  </si>
  <si>
    <t>SEMİHA UZUN</t>
  </si>
  <si>
    <t xml:space="preserve">SERAP AKKAYA </t>
  </si>
  <si>
    <t>SERAP DAĞLI</t>
  </si>
  <si>
    <t xml:space="preserve">SİBEL KOÇAŞ </t>
  </si>
  <si>
    <t xml:space="preserve">TARIK KÖKSAL </t>
  </si>
  <si>
    <t>TUFAN AĞDAK</t>
  </si>
  <si>
    <t xml:space="preserve">TUĞBA ŞANLI </t>
  </si>
  <si>
    <t xml:space="preserve">UFUK TEK </t>
  </si>
  <si>
    <t xml:space="preserve">VEYSEL ALKIŞ </t>
  </si>
  <si>
    <t xml:space="preserve">YASEMİN PIRASACI </t>
  </si>
  <si>
    <t xml:space="preserve">YASİN KUŞ </t>
  </si>
  <si>
    <t>YILMAZ YÖRÜK</t>
  </si>
  <si>
    <t>YÜCEL HATİPOĞLU</t>
  </si>
  <si>
    <t xml:space="preserve">ZEYNEP KOÇ </t>
  </si>
  <si>
    <t>Coğrafya</t>
  </si>
  <si>
    <t>Elektrik-Elektronik Tek.</t>
  </si>
  <si>
    <t>Rehberlik</t>
  </si>
  <si>
    <t>Metal Tek.</t>
  </si>
  <si>
    <t>Bilişim Tek.</t>
  </si>
  <si>
    <t>Makine Tek.</t>
  </si>
  <si>
    <t>Mobilya Tek.</t>
  </si>
  <si>
    <t>Motorlu Araçlar</t>
  </si>
  <si>
    <t xml:space="preserve">ARAC TEKNOLOJİSİ </t>
  </si>
  <si>
    <t>AĞ SİSTEMLERİ VE YONLENDİRME</t>
  </si>
  <si>
    <t xml:space="preserve">AC MOTOR KUMANDA VE SARIM TEK  </t>
  </si>
  <si>
    <t>AKILLI EV SİSTEMLERİ</t>
  </si>
  <si>
    <t>ARAC TEKNOLOJİSİ ATOLYESİ</t>
  </si>
  <si>
    <t xml:space="preserve">ARACLARDA HİDROLİK VE PNOMATİK </t>
  </si>
  <si>
    <t>ARK KAYNAK ATOLYESİ</t>
  </si>
  <si>
    <t xml:space="preserve">ATOLYE METAL </t>
  </si>
  <si>
    <t>BEDEN EĞİTİMİ VE SPOR</t>
  </si>
  <si>
    <t xml:space="preserve">BİLGİSAYARDA KATI MODELLEME </t>
  </si>
  <si>
    <t xml:space="preserve">BİLGİSAYARLA DEVRE DİZAYNI </t>
  </si>
  <si>
    <t xml:space="preserve">BİLGİSAYARLI TASARIM UYGULAMAL </t>
  </si>
  <si>
    <t xml:space="preserve">BİLGİSAYARLI TEMEL MOBİLYA ÇİZ </t>
  </si>
  <si>
    <t xml:space="preserve">BİLİSİM TEKNOLOJİLERİNİN TEMEL </t>
  </si>
  <si>
    <t xml:space="preserve">BİRLESTİRME TEKNİKLERİ </t>
  </si>
  <si>
    <t>BİYOLOJİ</t>
  </si>
  <si>
    <t xml:space="preserve">CİSİMLERİN DAYANIMI </t>
  </si>
  <si>
    <t xml:space="preserve">COĞRAFYA </t>
  </si>
  <si>
    <t xml:space="preserve">COKLU ORTAM SİSTEMLERİ </t>
  </si>
  <si>
    <t xml:space="preserve">DİJİTAL TASARIM </t>
  </si>
  <si>
    <t>DİN KÜLTÜRÜ VE AHLAK BİLGİSİ</t>
  </si>
  <si>
    <t xml:space="preserve">DİZEL YAKIT SİSTEMLERİ </t>
  </si>
  <si>
    <t xml:space="preserve">DOĞRAMA RESMİ İMALATI </t>
  </si>
  <si>
    <t xml:space="preserve">ELEKTRİK-ELEKTRONİK ESASLARI </t>
  </si>
  <si>
    <t xml:space="preserve">ELEKTRİK TESİSAT PROJELERİ </t>
  </si>
  <si>
    <t xml:space="preserve">ELEKTRONİK ATÖLYESİ </t>
  </si>
  <si>
    <t xml:space="preserve">ELEKTRONİK UYGULAMALARI </t>
  </si>
  <si>
    <t>ENDÜSTRİYEL ELEKTRONİK</t>
  </si>
  <si>
    <t xml:space="preserve">FELSEFE </t>
  </si>
  <si>
    <t>FİZİK</t>
  </si>
  <si>
    <t xml:space="preserve">GAZ KORUMALI KAYNAK ATOLYESİ </t>
  </si>
  <si>
    <t xml:space="preserve">GAZ KORUMALI KAYNAK TEKNOLOJİS </t>
  </si>
  <si>
    <t xml:space="preserve">GECİS KONTROL SİSTEMLERİ </t>
  </si>
  <si>
    <t xml:space="preserve">GORÜNTÜ SİSTEMLERİ </t>
  </si>
  <si>
    <t xml:space="preserve">GRAFİK VE CANLANDIRMA </t>
  </si>
  <si>
    <t xml:space="preserve">HABERLESME </t>
  </si>
  <si>
    <t>HAREKET KONT.SİS. ATL.</t>
  </si>
  <si>
    <t xml:space="preserve">İLERİ MİKRODENETLEYİCİ UYGULAM </t>
  </si>
  <si>
    <t>KİMYA</t>
  </si>
  <si>
    <t xml:space="preserve">KONTROL PANOLARI </t>
  </si>
  <si>
    <t xml:space="preserve">KUMANDA VE KONTROL ATÖLYESİ </t>
  </si>
  <si>
    <t>MAKİNA ELEMANLARI</t>
  </si>
  <si>
    <t xml:space="preserve">MAKİNE MESLEK BİLGİSİ </t>
  </si>
  <si>
    <t xml:space="preserve">MALZEME BİLGİSİ </t>
  </si>
  <si>
    <t xml:space="preserve">MASİF MOBİLYA ÜRETİMİ </t>
  </si>
  <si>
    <t>MATEMATİK</t>
  </si>
  <si>
    <t xml:space="preserve">MESLEK TEKNOLOJİSİ METAL </t>
  </si>
  <si>
    <t>MESLEKİ GELİSİM ATOLYESİ</t>
  </si>
  <si>
    <t xml:space="preserve">METAL YÜZEY VE MUAYENE İSLEMLE </t>
  </si>
  <si>
    <t xml:space="preserve">MİKRODENETLEYİCİ VE KODLAMA </t>
  </si>
  <si>
    <t xml:space="preserve">MİKRODENETLEYİCİLER </t>
  </si>
  <si>
    <t xml:space="preserve">MİKRODENETLEYİCİLER VE GÜV ATL </t>
  </si>
  <si>
    <t>MOBİL UYGULAMALAR</t>
  </si>
  <si>
    <t xml:space="preserve">MOBİLYA TEKNİK RESMİ </t>
  </si>
  <si>
    <t xml:space="preserve">NESNE TABANLI PROGRAMLAMA </t>
  </si>
  <si>
    <t>OKSİ-GAZ KAYNAĞI</t>
  </si>
  <si>
    <t>ORTAK TÜRK EDEBİYATI</t>
  </si>
  <si>
    <t>ORTAK TÜRK TARİHİ</t>
  </si>
  <si>
    <t>OTOMASYON ATOLYESİ</t>
  </si>
  <si>
    <t xml:space="preserve">OTOMOTİV ELEKTROMEKANİK ATÖLYE </t>
  </si>
  <si>
    <t xml:space="preserve">OTOMOTİV KONFOR SİSTEMLERİ </t>
  </si>
  <si>
    <t xml:space="preserve">OTOMOTİV MEKANİK TEKNOLOJİSİ </t>
  </si>
  <si>
    <t xml:space="preserve">OTOMOTİV TEKNİK RESMİ </t>
  </si>
  <si>
    <t xml:space="preserve">PANO ATOLYESİ </t>
  </si>
  <si>
    <t xml:space="preserve">PROGRAMLAMA </t>
  </si>
  <si>
    <t>PROGRAMLAMA TEMELLERİ</t>
  </si>
  <si>
    <t>PROJE HAZIRLAMA</t>
  </si>
  <si>
    <t>REHBERLİK</t>
  </si>
  <si>
    <t>ROBOTİK KODLAMA</t>
  </si>
  <si>
    <t xml:space="preserve">SAĞLIK BİLGİSİ VE TRAFİK </t>
  </si>
  <si>
    <t xml:space="preserve">SEC AHİLİK KÜL VE GİRİSİMCİLİK </t>
  </si>
  <si>
    <t xml:space="preserve">SECMELİ ADABI MUASERET </t>
  </si>
  <si>
    <t xml:space="preserve">SECMELİ BİYOLOJİ </t>
  </si>
  <si>
    <t xml:space="preserve">SECMELİ COĞRAFYA </t>
  </si>
  <si>
    <t>SECMELİ FELSEFE</t>
  </si>
  <si>
    <t>SECMELİ FİZİK</t>
  </si>
  <si>
    <t>SECMELİ KİMYA</t>
  </si>
  <si>
    <t xml:space="preserve">SECMELİ MATEMATİK </t>
  </si>
  <si>
    <t xml:space="preserve">SECMELİ METİN TAHLİLLERİ </t>
  </si>
  <si>
    <t xml:space="preserve">SECMELİ TARİH </t>
  </si>
  <si>
    <t xml:space="preserve">SECMELİ TEMEL DİNİ BİLGİLER </t>
  </si>
  <si>
    <t xml:space="preserve">SECMELİTÜRK DİLİ VE EDEBİYATI </t>
  </si>
  <si>
    <t xml:space="preserve">SİBER GÜVENLİK TEMELLERİ </t>
  </si>
  <si>
    <t xml:space="preserve">SEÇMELİ ALTERNATİF MOTORLAR </t>
  </si>
  <si>
    <t>SOSYAL ETKİNLİK</t>
  </si>
  <si>
    <t>SUNUCU İSLETİM SİSTEMLERİ</t>
  </si>
  <si>
    <t xml:space="preserve"> T.C. İNKILAP TARİHİ VE ATATÜRK </t>
  </si>
  <si>
    <t>TARİH</t>
  </si>
  <si>
    <t xml:space="preserve">TEKNİK RESİM METAL </t>
  </si>
  <si>
    <t xml:space="preserve">TEMEL ELK-ELT ATOLYESİ </t>
  </si>
  <si>
    <t xml:space="preserve">TEMEL ARAC BİLGİSİ </t>
  </si>
  <si>
    <t xml:space="preserve">TEMEL KAYNAK TEKNOLOJİSİ </t>
  </si>
  <si>
    <t xml:space="preserve">TESİSAT ATÖLYESİ </t>
  </si>
  <si>
    <t xml:space="preserve">TÜRK DİLİ VE EDEBİYATI </t>
  </si>
  <si>
    <t xml:space="preserve">TEMEL KAYNAK ATÖLYESİ </t>
  </si>
  <si>
    <t>TÜRK DÜŞÜNCE TARİHİ</t>
  </si>
  <si>
    <t xml:space="preserve">WEB PROGRAMCILIĞI </t>
  </si>
  <si>
    <t xml:space="preserve">TÜRK SOSYAL HAYATINDA AİLE </t>
  </si>
  <si>
    <t xml:space="preserve">WEB TABANLI UYGULAMA GELİSTİRM </t>
  </si>
  <si>
    <t>YABANCI DİL</t>
  </si>
  <si>
    <t xml:space="preserve">YAZILIM GELİŞTİRME </t>
  </si>
  <si>
    <t xml:space="preserve">YG SİSTEMLERİ </t>
  </si>
  <si>
    <t>DİLAN ÇEKER</t>
  </si>
  <si>
    <t>NURSENA ÇİÇEK</t>
  </si>
  <si>
    <t>MELEK UZGUR</t>
  </si>
  <si>
    <t>FAHRİ PEKİNCE</t>
  </si>
  <si>
    <t>YİĞİT AYTAÇ</t>
  </si>
  <si>
    <t>MERT ÖZARSLAN</t>
  </si>
  <si>
    <t>AMP12E</t>
  </si>
  <si>
    <t>HACI BAĞDINLI</t>
  </si>
  <si>
    <t>MUHAMMED ŞÜKRÜ EROL</t>
  </si>
  <si>
    <t>FURKAN HASIRCI</t>
  </si>
  <si>
    <t>HADİ CAN ÖZMEN</t>
  </si>
  <si>
    <t>MEHMET BAL</t>
  </si>
  <si>
    <t>RIZA EMİN ÇIRPANLI</t>
  </si>
  <si>
    <t>12E 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</si>
</sst>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8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sz val="8"/>
      <color indexed="81"/>
      <name val="Tahoma"/>
      <family val="2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sz val="24"/>
      <color indexed="9"/>
      <name val="Arial Tur"/>
      <charset val="162"/>
    </font>
    <font>
      <sz val="24"/>
      <color indexed="9"/>
      <name val="Arial Tur"/>
      <charset val="162"/>
    </font>
    <font>
      <b/>
      <u/>
      <sz val="12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24"/>
      <name val="Arial Tur"/>
      <charset val="162"/>
    </font>
    <font>
      <b/>
      <sz val="12"/>
      <color theme="1"/>
      <name val="Arial"/>
      <family val="2"/>
      <charset val="162"/>
    </font>
    <font>
      <sz val="48"/>
      <color theme="1"/>
      <name val="Calibri"/>
      <family val="2"/>
      <charset val="162"/>
      <scheme val="minor"/>
    </font>
    <font>
      <b/>
      <sz val="20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rgb="FF000000"/>
      <name val="Tahoma"/>
      <family val="2"/>
      <charset val="162"/>
    </font>
    <font>
      <b/>
      <sz val="26"/>
      <color theme="1"/>
      <name val="Arial"/>
      <family val="2"/>
      <charset val="162"/>
    </font>
    <font>
      <sz val="26"/>
      <color theme="1"/>
      <name val="Calibri"/>
      <family val="2"/>
      <charset val="162"/>
      <scheme val="minor"/>
    </font>
    <font>
      <b/>
      <sz val="22"/>
      <color theme="1"/>
      <name val="Arial"/>
      <family val="2"/>
      <charset val="162"/>
    </font>
    <font>
      <sz val="22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9"/>
      <color indexed="8"/>
      <name val="Tahoma"/>
      <family val="2"/>
    </font>
    <font>
      <sz val="7"/>
      <color indexed="8"/>
      <name val="Tahoma"/>
      <family val="2"/>
    </font>
    <font>
      <sz val="9"/>
      <name val="Fon0"/>
    </font>
    <font>
      <b/>
      <sz val="18"/>
      <color theme="1"/>
      <name val="Arial"/>
      <family val="2"/>
      <charset val="162"/>
    </font>
    <font>
      <sz val="18"/>
      <color theme="1"/>
      <name val="Calibri"/>
      <family val="2"/>
      <charset val="162"/>
      <scheme val="minor"/>
    </font>
    <font>
      <b/>
      <sz val="16"/>
      <color theme="1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9"/>
      <color theme="1"/>
      <name val="Arial"/>
      <family val="2"/>
      <charset val="162"/>
    </font>
    <font>
      <sz val="9"/>
      <color theme="1"/>
      <name val="Calibri"/>
      <family val="2"/>
      <charset val="16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3" fillId="0" borderId="0"/>
    <xf numFmtId="0" fontId="20" fillId="0" borderId="0"/>
    <xf numFmtId="0" fontId="3" fillId="0" borderId="0"/>
  </cellStyleXfs>
  <cellXfs count="436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0" fillId="3" borderId="0" xfId="0" applyFill="1"/>
    <xf numFmtId="0" fontId="11" fillId="3" borderId="0" xfId="0" applyFont="1" applyFill="1" applyAlignment="1">
      <alignment horizontal="center" vertical="center" wrapText="1"/>
    </xf>
    <xf numFmtId="0" fontId="0" fillId="2" borderId="0" xfId="0" applyFill="1"/>
    <xf numFmtId="0" fontId="29" fillId="2" borderId="1" xfId="0" applyFont="1" applyFill="1" applyBorder="1" applyAlignment="1">
      <alignment horizontal="center" textRotation="90" wrapText="1"/>
    </xf>
    <xf numFmtId="1" fontId="30" fillId="2" borderId="1" xfId="0" applyNumberFormat="1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1" fontId="32" fillId="2" borderId="1" xfId="0" applyNumberFormat="1" applyFont="1" applyFill="1" applyBorder="1" applyAlignment="1">
      <alignment horizontal="center" vertical="center" wrapText="1"/>
    </xf>
    <xf numFmtId="2" fontId="29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6" fillId="2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horizontal="center" vertical="center" shrinkToFit="1"/>
    </xf>
    <xf numFmtId="0" fontId="5" fillId="2" borderId="0" xfId="0" applyFont="1" applyFill="1"/>
    <xf numFmtId="0" fontId="10" fillId="2" borderId="0" xfId="0" applyFont="1" applyFill="1" applyAlignment="1">
      <alignment horizontal="center" vertical="center" wrapText="1"/>
    </xf>
    <xf numFmtId="1" fontId="32" fillId="4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textRotation="90"/>
    </xf>
    <xf numFmtId="0" fontId="28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center" vertical="center" wrapText="1" shrinkToFit="1"/>
    </xf>
    <xf numFmtId="1" fontId="32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0" xfId="0" applyFill="1" applyAlignment="1">
      <alignment horizontal="center" vertical="center" textRotation="90" wrapText="1" shrinkToFit="1"/>
    </xf>
    <xf numFmtId="0" fontId="0" fillId="3" borderId="0" xfId="0" applyFill="1" applyAlignment="1">
      <alignment vertical="center" wrapText="1"/>
    </xf>
    <xf numFmtId="0" fontId="22" fillId="2" borderId="0" xfId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15" fillId="6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8" borderId="1" xfId="0" applyFont="1" applyFill="1" applyBorder="1" applyAlignment="1">
      <alignment horizontal="center" vertical="center" textRotation="90" wrapText="1" shrinkToFit="1"/>
    </xf>
    <xf numFmtId="0" fontId="31" fillId="8" borderId="1" xfId="0" applyFont="1" applyFill="1" applyBorder="1" applyAlignment="1">
      <alignment horizontal="center" vertical="center" shrinkToFit="1"/>
    </xf>
    <xf numFmtId="0" fontId="29" fillId="8" borderId="1" xfId="0" applyFont="1" applyFill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shrinkToFit="1"/>
    </xf>
    <xf numFmtId="1" fontId="44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1" fontId="32" fillId="0" borderId="1" xfId="0" applyNumberFormat="1" applyFont="1" applyBorder="1" applyAlignment="1">
      <alignment horizontal="center" vertical="center" shrinkToFit="1"/>
    </xf>
    <xf numFmtId="1" fontId="29" fillId="4" borderId="4" xfId="0" applyNumberFormat="1" applyFont="1" applyFill="1" applyBorder="1" applyAlignment="1">
      <alignment horizontal="center" vertical="center" wrapText="1" shrinkToFit="1"/>
    </xf>
    <xf numFmtId="0" fontId="28" fillId="4" borderId="4" xfId="0" applyFont="1" applyFill="1" applyBorder="1" applyAlignment="1">
      <alignment horizontal="center" vertical="center" wrapText="1" shrinkToFit="1"/>
    </xf>
    <xf numFmtId="2" fontId="29" fillId="4" borderId="4" xfId="0" applyNumberFormat="1" applyFont="1" applyFill="1" applyBorder="1" applyAlignment="1">
      <alignment horizontal="center" vertical="center" wrapText="1" shrinkToFit="1"/>
    </xf>
    <xf numFmtId="1" fontId="29" fillId="4" borderId="1" xfId="0" applyNumberFormat="1" applyFont="1" applyFill="1" applyBorder="1" applyAlignment="1">
      <alignment horizontal="center" vertical="center" wrapText="1" shrinkToFit="1"/>
    </xf>
    <xf numFmtId="0" fontId="28" fillId="9" borderId="1" xfId="0" applyFont="1" applyFill="1" applyBorder="1" applyAlignment="1">
      <alignment horizontal="center" vertical="center" wrapText="1" shrinkToFit="1"/>
    </xf>
    <xf numFmtId="0" fontId="28" fillId="9" borderId="2" xfId="0" applyFont="1" applyFill="1" applyBorder="1" applyAlignment="1">
      <alignment horizontal="center" vertical="center" wrapText="1" shrinkToFit="1"/>
    </xf>
    <xf numFmtId="0" fontId="19" fillId="2" borderId="0" xfId="0" applyFont="1" applyFill="1" applyAlignment="1">
      <alignment wrapText="1"/>
    </xf>
    <xf numFmtId="2" fontId="29" fillId="2" borderId="1" xfId="0" applyNumberFormat="1" applyFont="1" applyFill="1" applyBorder="1" applyAlignment="1">
      <alignment horizontal="center" textRotation="90" wrapText="1"/>
    </xf>
    <xf numFmtId="1" fontId="29" fillId="2" borderId="1" xfId="0" applyNumberFormat="1" applyFont="1" applyFill="1" applyBorder="1" applyAlignment="1">
      <alignment horizontal="center" textRotation="90" wrapText="1"/>
    </xf>
    <xf numFmtId="2" fontId="29" fillId="2" borderId="3" xfId="0" applyNumberFormat="1" applyFont="1" applyFill="1" applyBorder="1" applyAlignment="1">
      <alignment horizontal="center" textRotation="90" wrapText="1"/>
    </xf>
    <xf numFmtId="2" fontId="29" fillId="2" borderId="5" xfId="0" applyNumberFormat="1" applyFont="1" applyFill="1" applyBorder="1" applyAlignment="1">
      <alignment horizontal="center" textRotation="90" wrapText="1"/>
    </xf>
    <xf numFmtId="1" fontId="29" fillId="2" borderId="5" xfId="0" applyNumberFormat="1" applyFont="1" applyFill="1" applyBorder="1" applyAlignment="1">
      <alignment horizontal="center" textRotation="90" wrapText="1"/>
    </xf>
    <xf numFmtId="2" fontId="29" fillId="4" borderId="3" xfId="0" applyNumberFormat="1" applyFont="1" applyFill="1" applyBorder="1" applyAlignment="1">
      <alignment horizontal="center" textRotation="90" wrapText="1"/>
    </xf>
    <xf numFmtId="2" fontId="29" fillId="4" borderId="6" xfId="0" applyNumberFormat="1" applyFont="1" applyFill="1" applyBorder="1" applyAlignment="1">
      <alignment horizontal="center" textRotation="90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textRotation="90" wrapText="1"/>
    </xf>
    <xf numFmtId="0" fontId="4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2" fontId="19" fillId="2" borderId="0" xfId="0" applyNumberFormat="1" applyFont="1" applyFill="1" applyAlignment="1">
      <alignment wrapText="1"/>
    </xf>
    <xf numFmtId="0" fontId="19" fillId="2" borderId="0" xfId="0" applyFont="1" applyFill="1" applyAlignment="1">
      <alignment horizontal="right" vertical="center" wrapText="1"/>
    </xf>
    <xf numFmtId="2" fontId="19" fillId="2" borderId="0" xfId="0" applyNumberFormat="1" applyFont="1" applyFill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52" fillId="2" borderId="0" xfId="0" applyFont="1" applyFill="1"/>
    <xf numFmtId="0" fontId="52" fillId="2" borderId="10" xfId="0" applyFont="1" applyFill="1" applyBorder="1"/>
    <xf numFmtId="0" fontId="52" fillId="2" borderId="11" xfId="0" applyFont="1" applyFill="1" applyBorder="1"/>
    <xf numFmtId="0" fontId="52" fillId="2" borderId="12" xfId="0" applyFont="1" applyFill="1" applyBorder="1"/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7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0" fontId="0" fillId="2" borderId="16" xfId="0" applyFill="1" applyBorder="1" applyAlignment="1">
      <alignment horizontal="center" vertical="center"/>
    </xf>
    <xf numFmtId="0" fontId="47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0" fontId="10" fillId="3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25" fillId="2" borderId="13" xfId="0" applyFont="1" applyFill="1" applyBorder="1"/>
    <xf numFmtId="0" fontId="25" fillId="2" borderId="0" xfId="0" applyFont="1" applyFill="1"/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15" xfId="0" applyFill="1" applyBorder="1"/>
    <xf numFmtId="0" fontId="0" fillId="2" borderId="10" xfId="0" applyFill="1" applyBorder="1"/>
    <xf numFmtId="0" fontId="0" fillId="3" borderId="12" xfId="0" applyFill="1" applyBorder="1" applyAlignment="1">
      <alignment horizontal="center" vertical="center"/>
    </xf>
    <xf numFmtId="0" fontId="26" fillId="2" borderId="0" xfId="0" applyFont="1" applyFill="1"/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14" fillId="2" borderId="1" xfId="0" applyFont="1" applyFill="1" applyBorder="1" applyAlignment="1">
      <alignment vertical="center"/>
    </xf>
    <xf numFmtId="2" fontId="28" fillId="4" borderId="4" xfId="0" applyNumberFormat="1" applyFont="1" applyFill="1" applyBorder="1" applyAlignment="1">
      <alignment horizontal="center" vertical="center"/>
    </xf>
    <xf numFmtId="2" fontId="28" fillId="4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right" vertical="center"/>
    </xf>
    <xf numFmtId="0" fontId="45" fillId="2" borderId="9" xfId="0" applyFont="1" applyFill="1" applyBorder="1" applyAlignment="1">
      <alignment horizontal="center" vertical="center"/>
    </xf>
    <xf numFmtId="2" fontId="45" fillId="2" borderId="8" xfId="0" applyNumberFormat="1" applyFont="1" applyFill="1" applyBorder="1" applyAlignment="1">
      <alignment horizontal="right" vertical="center"/>
    </xf>
    <xf numFmtId="2" fontId="45" fillId="2" borderId="9" xfId="0" applyNumberFormat="1" applyFont="1" applyFill="1" applyBorder="1" applyAlignment="1">
      <alignment horizontal="center" vertical="center"/>
    </xf>
    <xf numFmtId="0" fontId="49" fillId="2" borderId="0" xfId="0" applyFont="1" applyFill="1" applyAlignment="1">
      <alignment horizontal="right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textRotation="90" wrapText="1"/>
    </xf>
    <xf numFmtId="0" fontId="41" fillId="7" borderId="19" xfId="0" applyFont="1" applyFill="1" applyBorder="1" applyAlignment="1">
      <alignment vertical="center"/>
    </xf>
    <xf numFmtId="0" fontId="41" fillId="7" borderId="2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31" fillId="10" borderId="1" xfId="0" applyFont="1" applyFill="1" applyBorder="1" applyAlignment="1" applyProtection="1">
      <alignment horizontal="center" vertical="center" shrinkToFit="1"/>
      <protection locked="0"/>
    </xf>
    <xf numFmtId="0" fontId="4" fillId="6" borderId="1" xfId="0" applyFont="1" applyFill="1" applyBorder="1" applyAlignment="1" applyProtection="1">
      <alignment horizontal="center" textRotation="90" shrinkToFit="1"/>
      <protection locked="0"/>
    </xf>
    <xf numFmtId="0" fontId="0" fillId="0" borderId="0" xfId="0" applyAlignment="1">
      <alignment horizontal="center"/>
    </xf>
    <xf numFmtId="1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0" xfId="2"/>
    <xf numFmtId="0" fontId="0" fillId="0" borderId="7" xfId="0" applyBorder="1" applyAlignment="1">
      <alignment horizontal="center"/>
    </xf>
    <xf numFmtId="0" fontId="0" fillId="0" borderId="7" xfId="0" applyBorder="1"/>
    <xf numFmtId="0" fontId="6" fillId="0" borderId="7" xfId="0" applyFont="1" applyBorder="1" applyAlignment="1">
      <alignment horizontal="center"/>
    </xf>
    <xf numFmtId="0" fontId="0" fillId="3" borderId="33" xfId="0" applyFill="1" applyBorder="1"/>
    <xf numFmtId="0" fontId="6" fillId="19" borderId="50" xfId="0" applyFont="1" applyFill="1" applyBorder="1" applyAlignment="1">
      <alignment horizontal="center" vertical="center"/>
    </xf>
    <xf numFmtId="0" fontId="0" fillId="0" borderId="8" xfId="0" applyBorder="1"/>
    <xf numFmtId="0" fontId="56" fillId="0" borderId="7" xfId="2" applyBorder="1"/>
    <xf numFmtId="49" fontId="19" fillId="0" borderId="7" xfId="0" applyNumberFormat="1" applyFont="1" applyBorder="1" applyAlignment="1">
      <alignment horizontal="center" vertical="center" wrapText="1"/>
    </xf>
    <xf numFmtId="1" fontId="0" fillId="5" borderId="1" xfId="0" applyNumberFormat="1" applyFill="1" applyBorder="1" applyAlignment="1">
      <alignment vertical="center" wrapText="1" shrinkToFit="1"/>
    </xf>
    <xf numFmtId="0" fontId="2" fillId="0" borderId="0" xfId="2" applyFont="1"/>
    <xf numFmtId="0" fontId="57" fillId="20" borderId="51" xfId="0" applyFont="1" applyFill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 wrapText="1" shrinkToFit="1"/>
      <protection locked="0"/>
    </xf>
    <xf numFmtId="1" fontId="9" fillId="0" borderId="1" xfId="0" applyNumberFormat="1" applyFont="1" applyBorder="1" applyAlignment="1" applyProtection="1">
      <alignment horizontal="center" vertical="center" wrapText="1" shrinkToFit="1"/>
      <protection locked="0"/>
    </xf>
    <xf numFmtId="1" fontId="9" fillId="0" borderId="2" xfId="0" applyNumberFormat="1" applyFont="1" applyBorder="1" applyAlignment="1" applyProtection="1">
      <alignment horizontal="center" vertical="center" wrapText="1" shrinkToFit="1"/>
      <protection locked="0"/>
    </xf>
    <xf numFmtId="1" fontId="28" fillId="4" borderId="1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46" xfId="0" applyFill="1" applyBorder="1"/>
    <xf numFmtId="1" fontId="0" fillId="2" borderId="8" xfId="0" applyNumberFormat="1" applyFill="1" applyBorder="1"/>
    <xf numFmtId="1" fontId="26" fillId="2" borderId="8" xfId="0" applyNumberFormat="1" applyFont="1" applyFill="1" applyBorder="1"/>
    <xf numFmtId="1" fontId="0" fillId="2" borderId="7" xfId="0" applyNumberFormat="1" applyFill="1" applyBorder="1"/>
    <xf numFmtId="1" fontId="26" fillId="2" borderId="7" xfId="0" applyNumberFormat="1" applyFont="1" applyFill="1" applyBorder="1"/>
    <xf numFmtId="0" fontId="0" fillId="0" borderId="0" xfId="0" applyAlignment="1">
      <alignment vertical="top"/>
    </xf>
    <xf numFmtId="1" fontId="69" fillId="0" borderId="0" xfId="0" applyNumberFormat="1" applyFont="1" applyAlignment="1">
      <alignment vertical="top"/>
    </xf>
    <xf numFmtId="0" fontId="70" fillId="0" borderId="0" xfId="0" applyFont="1" applyAlignment="1">
      <alignment vertical="top" wrapText="1" readingOrder="1"/>
    </xf>
    <xf numFmtId="0" fontId="0" fillId="0" borderId="49" xfId="0" applyBorder="1"/>
    <xf numFmtId="0" fontId="71" fillId="0" borderId="0" xfId="0" applyFont="1"/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46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7" xfId="0" applyBorder="1" applyAlignment="1">
      <alignment vertical="top"/>
    </xf>
    <xf numFmtId="0" fontId="56" fillId="0" borderId="0" xfId="2" applyAlignment="1">
      <alignment horizontal="center"/>
    </xf>
    <xf numFmtId="0" fontId="1" fillId="0" borderId="0" xfId="2" applyFont="1" applyAlignment="1">
      <alignment horizontal="center"/>
    </xf>
    <xf numFmtId="0" fontId="27" fillId="9" borderId="24" xfId="1" applyFont="1" applyFill="1" applyBorder="1" applyAlignment="1" applyProtection="1">
      <alignment horizontal="center" vertical="center" wrapText="1"/>
    </xf>
    <xf numFmtId="0" fontId="27" fillId="9" borderId="25" xfId="1" applyFont="1" applyFill="1" applyBorder="1" applyAlignment="1" applyProtection="1">
      <alignment horizontal="center" vertical="center" wrapText="1"/>
    </xf>
    <xf numFmtId="0" fontId="27" fillId="9" borderId="26" xfId="1" applyFont="1" applyFill="1" applyBorder="1" applyAlignment="1" applyProtection="1">
      <alignment horizontal="center" vertical="center" wrapText="1"/>
    </xf>
    <xf numFmtId="0" fontId="27" fillId="9" borderId="27" xfId="1" applyFont="1" applyFill="1" applyBorder="1" applyAlignment="1" applyProtection="1">
      <alignment horizontal="center" vertical="center" wrapText="1"/>
    </xf>
    <xf numFmtId="0" fontId="27" fillId="9" borderId="28" xfId="1" applyFont="1" applyFill="1" applyBorder="1" applyAlignment="1" applyProtection="1">
      <alignment horizontal="center" vertical="center" wrapText="1"/>
    </xf>
    <xf numFmtId="0" fontId="27" fillId="9" borderId="29" xfId="1" applyFont="1" applyFill="1" applyBorder="1" applyAlignment="1" applyProtection="1">
      <alignment horizontal="center" vertical="center" wrapText="1"/>
    </xf>
    <xf numFmtId="0" fontId="47" fillId="15" borderId="24" xfId="1" applyFont="1" applyFill="1" applyBorder="1" applyAlignment="1" applyProtection="1">
      <alignment horizontal="center" vertical="center" wrapText="1"/>
    </xf>
    <xf numFmtId="0" fontId="47" fillId="15" borderId="25" xfId="1" applyFont="1" applyFill="1" applyBorder="1" applyAlignment="1" applyProtection="1">
      <alignment horizontal="center" vertical="center" wrapText="1"/>
    </xf>
    <xf numFmtId="0" fontId="47" fillId="15" borderId="26" xfId="1" applyFont="1" applyFill="1" applyBorder="1" applyAlignment="1" applyProtection="1">
      <alignment horizontal="center" vertical="center" wrapText="1"/>
    </xf>
    <xf numFmtId="0" fontId="47" fillId="15" borderId="27" xfId="1" applyFont="1" applyFill="1" applyBorder="1" applyAlignment="1" applyProtection="1">
      <alignment horizontal="center" vertical="center" wrapText="1"/>
    </xf>
    <xf numFmtId="0" fontId="47" fillId="15" borderId="28" xfId="1" applyFont="1" applyFill="1" applyBorder="1" applyAlignment="1" applyProtection="1">
      <alignment horizontal="center" vertical="center" wrapText="1"/>
    </xf>
    <xf numFmtId="0" fontId="47" fillId="15" borderId="29" xfId="1" applyFont="1" applyFill="1" applyBorder="1" applyAlignment="1" applyProtection="1">
      <alignment horizontal="center" vertical="center" wrapText="1"/>
    </xf>
    <xf numFmtId="0" fontId="55" fillId="11" borderId="21" xfId="1" applyFont="1" applyFill="1" applyBorder="1" applyAlignment="1" applyProtection="1">
      <alignment horizontal="center" vertical="center"/>
    </xf>
    <xf numFmtId="0" fontId="55" fillId="11" borderId="18" xfId="1" applyFont="1" applyFill="1" applyBorder="1" applyAlignment="1" applyProtection="1">
      <alignment horizontal="center" vertical="center"/>
    </xf>
    <xf numFmtId="0" fontId="55" fillId="11" borderId="22" xfId="1" applyFont="1" applyFill="1" applyBorder="1" applyAlignment="1" applyProtection="1">
      <alignment horizontal="center" vertical="center"/>
    </xf>
    <xf numFmtId="0" fontId="55" fillId="11" borderId="19" xfId="1" applyFont="1" applyFill="1" applyBorder="1" applyAlignment="1" applyProtection="1">
      <alignment horizontal="center" vertical="center"/>
    </xf>
    <xf numFmtId="0" fontId="55" fillId="11" borderId="23" xfId="1" applyFont="1" applyFill="1" applyBorder="1" applyAlignment="1" applyProtection="1">
      <alignment horizontal="center" vertical="center"/>
    </xf>
    <xf numFmtId="0" fontId="55" fillId="11" borderId="20" xfId="1" applyFont="1" applyFill="1" applyBorder="1" applyAlignment="1" applyProtection="1">
      <alignment horizontal="center" vertical="center"/>
    </xf>
    <xf numFmtId="0" fontId="53" fillId="12" borderId="24" xfId="0" applyFont="1" applyFill="1" applyBorder="1" applyAlignment="1">
      <alignment horizontal="center" vertical="center" wrapText="1"/>
    </xf>
    <xf numFmtId="0" fontId="54" fillId="12" borderId="25" xfId="0" applyFont="1" applyFill="1" applyBorder="1" applyAlignment="1">
      <alignment horizontal="center" vertical="center"/>
    </xf>
    <xf numFmtId="0" fontId="54" fillId="12" borderId="26" xfId="0" applyFont="1" applyFill="1" applyBorder="1" applyAlignment="1">
      <alignment horizontal="center" vertical="center"/>
    </xf>
    <xf numFmtId="0" fontId="54" fillId="12" borderId="27" xfId="0" applyFont="1" applyFill="1" applyBorder="1" applyAlignment="1">
      <alignment horizontal="center" vertical="center"/>
    </xf>
    <xf numFmtId="0" fontId="54" fillId="12" borderId="28" xfId="0" applyFont="1" applyFill="1" applyBorder="1" applyAlignment="1">
      <alignment horizontal="center" vertical="center"/>
    </xf>
    <xf numFmtId="0" fontId="54" fillId="12" borderId="29" xfId="0" applyFont="1" applyFill="1" applyBorder="1" applyAlignment="1">
      <alignment horizontal="center" vertical="center"/>
    </xf>
    <xf numFmtId="0" fontId="27" fillId="13" borderId="24" xfId="1" applyFont="1" applyFill="1" applyBorder="1" applyAlignment="1" applyProtection="1">
      <alignment horizontal="center" vertical="center" shrinkToFit="1"/>
    </xf>
    <xf numFmtId="0" fontId="27" fillId="13" borderId="25" xfId="1" applyFont="1" applyFill="1" applyBorder="1" applyAlignment="1" applyProtection="1">
      <alignment horizontal="center" vertical="center" shrinkToFit="1"/>
    </xf>
    <xf numFmtId="0" fontId="27" fillId="13" borderId="26" xfId="1" applyFont="1" applyFill="1" applyBorder="1" applyAlignment="1" applyProtection="1">
      <alignment horizontal="center" vertical="center" shrinkToFit="1"/>
    </xf>
    <xf numFmtId="0" fontId="27" fillId="13" borderId="27" xfId="1" applyFont="1" applyFill="1" applyBorder="1" applyAlignment="1" applyProtection="1">
      <alignment horizontal="center" vertical="center" shrinkToFit="1"/>
    </xf>
    <xf numFmtId="0" fontId="27" fillId="13" borderId="28" xfId="1" applyFont="1" applyFill="1" applyBorder="1" applyAlignment="1" applyProtection="1">
      <alignment horizontal="center" vertical="center" shrinkToFit="1"/>
    </xf>
    <xf numFmtId="0" fontId="27" fillId="13" borderId="29" xfId="1" applyFont="1" applyFill="1" applyBorder="1" applyAlignment="1" applyProtection="1">
      <alignment horizontal="center" vertical="center" shrinkToFit="1"/>
    </xf>
    <xf numFmtId="0" fontId="51" fillId="12" borderId="4" xfId="0" applyFont="1" applyFill="1" applyBorder="1" applyAlignment="1">
      <alignment horizontal="center" vertical="center" wrapText="1"/>
    </xf>
    <xf numFmtId="0" fontId="51" fillId="12" borderId="30" xfId="0" applyFont="1" applyFill="1" applyBorder="1" applyAlignment="1">
      <alignment horizontal="center" vertical="center" wrapText="1"/>
    </xf>
    <xf numFmtId="0" fontId="51" fillId="12" borderId="31" xfId="0" applyFont="1" applyFill="1" applyBorder="1" applyAlignment="1">
      <alignment horizontal="center" vertical="center" wrapText="1"/>
    </xf>
    <xf numFmtId="0" fontId="51" fillId="12" borderId="24" xfId="0" applyFont="1" applyFill="1" applyBorder="1" applyAlignment="1">
      <alignment horizontal="center" vertical="center" wrapText="1"/>
    </xf>
    <xf numFmtId="0" fontId="51" fillId="12" borderId="25" xfId="0" applyFont="1" applyFill="1" applyBorder="1" applyAlignment="1">
      <alignment horizontal="center" vertical="center" wrapText="1"/>
    </xf>
    <xf numFmtId="0" fontId="51" fillId="12" borderId="26" xfId="0" applyFont="1" applyFill="1" applyBorder="1" applyAlignment="1">
      <alignment horizontal="center" vertical="center" wrapText="1"/>
    </xf>
    <xf numFmtId="0" fontId="51" fillId="12" borderId="27" xfId="0" applyFont="1" applyFill="1" applyBorder="1" applyAlignment="1">
      <alignment horizontal="center" vertical="center" wrapText="1"/>
    </xf>
    <xf numFmtId="0" fontId="51" fillId="12" borderId="28" xfId="0" applyFont="1" applyFill="1" applyBorder="1" applyAlignment="1">
      <alignment horizontal="center" vertical="center" wrapText="1"/>
    </xf>
    <xf numFmtId="0" fontId="51" fillId="12" borderId="29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/>
    </xf>
    <xf numFmtId="0" fontId="45" fillId="2" borderId="32" xfId="0" applyFont="1" applyFill="1" applyBorder="1" applyAlignment="1">
      <alignment horizontal="center" vertical="center"/>
    </xf>
    <xf numFmtId="0" fontId="27" fillId="9" borderId="24" xfId="1" applyFont="1" applyFill="1" applyBorder="1" applyAlignment="1" applyProtection="1">
      <alignment horizontal="center" vertical="center"/>
    </xf>
    <xf numFmtId="0" fontId="27" fillId="9" borderId="25" xfId="1" applyFont="1" applyFill="1" applyBorder="1" applyAlignment="1" applyProtection="1">
      <alignment horizontal="center" vertical="center"/>
    </xf>
    <xf numFmtId="0" fontId="27" fillId="9" borderId="26" xfId="1" applyFont="1" applyFill="1" applyBorder="1" applyAlignment="1" applyProtection="1">
      <alignment horizontal="center" vertical="center"/>
    </xf>
    <xf numFmtId="0" fontId="27" fillId="9" borderId="27" xfId="1" applyFont="1" applyFill="1" applyBorder="1" applyAlignment="1" applyProtection="1">
      <alignment horizontal="center" vertical="center"/>
    </xf>
    <xf numFmtId="0" fontId="27" fillId="9" borderId="28" xfId="1" applyFont="1" applyFill="1" applyBorder="1" applyAlignment="1" applyProtection="1">
      <alignment horizontal="center" vertical="center"/>
    </xf>
    <xf numFmtId="0" fontId="27" fillId="9" borderId="29" xfId="1" applyFont="1" applyFill="1" applyBorder="1" applyAlignment="1" applyProtection="1">
      <alignment horizontal="center" vertical="center"/>
    </xf>
    <xf numFmtId="0" fontId="47" fillId="14" borderId="21" xfId="1" applyFont="1" applyFill="1" applyBorder="1" applyAlignment="1" applyProtection="1">
      <alignment horizontal="center" vertical="center" wrapText="1"/>
    </xf>
    <xf numFmtId="0" fontId="47" fillId="14" borderId="18" xfId="1" applyFont="1" applyFill="1" applyBorder="1" applyAlignment="1" applyProtection="1">
      <alignment horizontal="center" vertical="center" wrapText="1"/>
    </xf>
    <xf numFmtId="0" fontId="47" fillId="14" borderId="22" xfId="1" applyFont="1" applyFill="1" applyBorder="1" applyAlignment="1" applyProtection="1">
      <alignment horizontal="center" vertical="center" wrapText="1"/>
    </xf>
    <xf numFmtId="0" fontId="47" fillId="14" borderId="19" xfId="1" applyFont="1" applyFill="1" applyBorder="1" applyAlignment="1" applyProtection="1">
      <alignment horizontal="center" vertical="center" wrapText="1"/>
    </xf>
    <xf numFmtId="0" fontId="47" fillId="14" borderId="23" xfId="1" applyFont="1" applyFill="1" applyBorder="1" applyAlignment="1" applyProtection="1">
      <alignment horizontal="center" vertical="center" wrapText="1"/>
    </xf>
    <xf numFmtId="0" fontId="47" fillId="14" borderId="20" xfId="1" applyFont="1" applyFill="1" applyBorder="1" applyAlignment="1" applyProtection="1">
      <alignment horizontal="center" vertical="center" wrapText="1"/>
    </xf>
    <xf numFmtId="0" fontId="27" fillId="9" borderId="24" xfId="1" applyFont="1" applyFill="1" applyBorder="1" applyAlignment="1" applyProtection="1">
      <alignment horizontal="center" vertical="center" wrapText="1" shrinkToFit="1"/>
    </xf>
    <xf numFmtId="0" fontId="27" fillId="9" borderId="25" xfId="1" applyFont="1" applyFill="1" applyBorder="1" applyAlignment="1" applyProtection="1">
      <alignment horizontal="center" vertical="center" wrapText="1" shrinkToFit="1"/>
    </xf>
    <xf numFmtId="0" fontId="27" fillId="9" borderId="26" xfId="1" applyFont="1" applyFill="1" applyBorder="1" applyAlignment="1" applyProtection="1">
      <alignment horizontal="center" vertical="center" wrapText="1" shrinkToFit="1"/>
    </xf>
    <xf numFmtId="0" fontId="27" fillId="9" borderId="27" xfId="1" applyFont="1" applyFill="1" applyBorder="1" applyAlignment="1" applyProtection="1">
      <alignment horizontal="center" vertical="center" wrapText="1" shrinkToFit="1"/>
    </xf>
    <xf numFmtId="0" fontId="27" fillId="9" borderId="28" xfId="1" applyFont="1" applyFill="1" applyBorder="1" applyAlignment="1" applyProtection="1">
      <alignment horizontal="center" vertical="center" wrapText="1" shrinkToFit="1"/>
    </xf>
    <xf numFmtId="0" fontId="27" fillId="9" borderId="29" xfId="1" applyFont="1" applyFill="1" applyBorder="1" applyAlignment="1" applyProtection="1">
      <alignment horizontal="center" vertical="center" wrapText="1" shrinkToFit="1"/>
    </xf>
    <xf numFmtId="0" fontId="35" fillId="4" borderId="24" xfId="0" applyFont="1" applyFill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center" vertical="center" wrapText="1"/>
    </xf>
    <xf numFmtId="0" fontId="26" fillId="4" borderId="26" xfId="0" applyFont="1" applyFill="1" applyBorder="1" applyAlignment="1">
      <alignment horizontal="center" vertical="center" wrapText="1"/>
    </xf>
    <xf numFmtId="0" fontId="26" fillId="4" borderId="33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26" fillId="4" borderId="27" xfId="0" applyFont="1" applyFill="1" applyBorder="1" applyAlignment="1">
      <alignment horizontal="center" vertical="center" wrapText="1"/>
    </xf>
    <xf numFmtId="0" fontId="26" fillId="4" borderId="28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 shrinkToFit="1"/>
    </xf>
    <xf numFmtId="0" fontId="36" fillId="4" borderId="21" xfId="0" applyFont="1" applyFill="1" applyBorder="1" applyAlignment="1">
      <alignment horizontal="center" vertical="center" wrapText="1" shrinkToFit="1"/>
    </xf>
    <xf numFmtId="0" fontId="36" fillId="4" borderId="18" xfId="0" applyFont="1" applyFill="1" applyBorder="1" applyAlignment="1">
      <alignment horizontal="center" vertical="center" wrapText="1" shrinkToFit="1"/>
    </xf>
    <xf numFmtId="0" fontId="36" fillId="4" borderId="44" xfId="0" applyFont="1" applyFill="1" applyBorder="1" applyAlignment="1">
      <alignment horizontal="center" vertical="center" wrapText="1" shrinkToFit="1"/>
    </xf>
    <xf numFmtId="0" fontId="36" fillId="4" borderId="19" xfId="0" applyFont="1" applyFill="1" applyBorder="1" applyAlignment="1">
      <alignment horizontal="center" vertical="center" wrapText="1" shrinkToFit="1"/>
    </xf>
    <xf numFmtId="0" fontId="36" fillId="4" borderId="23" xfId="0" applyFont="1" applyFill="1" applyBorder="1" applyAlignment="1">
      <alignment horizontal="center" vertical="center" wrapText="1" shrinkToFit="1"/>
    </xf>
    <xf numFmtId="0" fontId="36" fillId="4" borderId="45" xfId="0" applyFont="1" applyFill="1" applyBorder="1" applyAlignment="1">
      <alignment horizontal="center" vertical="center" wrapText="1" shrinkToFit="1"/>
    </xf>
    <xf numFmtId="0" fontId="14" fillId="4" borderId="1" xfId="0" applyFont="1" applyFill="1" applyBorder="1" applyAlignment="1">
      <alignment horizontal="center" vertical="center" wrapText="1" shrinkToFit="1"/>
    </xf>
    <xf numFmtId="0" fontId="16" fillId="16" borderId="3" xfId="0" applyFont="1" applyFill="1" applyBorder="1" applyAlignment="1">
      <alignment horizontal="center" vertical="center" wrapText="1" shrinkToFit="1"/>
    </xf>
    <xf numFmtId="0" fontId="16" fillId="16" borderId="6" xfId="0" applyFont="1" applyFill="1" applyBorder="1" applyAlignment="1">
      <alignment horizontal="center" vertical="center" wrapText="1" shrinkToFit="1"/>
    </xf>
    <xf numFmtId="0" fontId="16" fillId="16" borderId="5" xfId="0" applyFont="1" applyFill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51" fillId="17" borderId="24" xfId="0" applyFont="1" applyFill="1" applyBorder="1" applyAlignment="1">
      <alignment horizontal="center" vertical="center" wrapText="1" shrinkToFit="1"/>
    </xf>
    <xf numFmtId="0" fontId="51" fillId="17" borderId="25" xfId="0" applyFont="1" applyFill="1" applyBorder="1" applyAlignment="1">
      <alignment horizontal="center" vertical="center" wrapText="1" shrinkToFit="1"/>
    </xf>
    <xf numFmtId="0" fontId="51" fillId="17" borderId="26" xfId="0" applyFont="1" applyFill="1" applyBorder="1" applyAlignment="1">
      <alignment horizontal="center" vertical="center" wrapText="1" shrinkToFit="1"/>
    </xf>
    <xf numFmtId="0" fontId="51" fillId="17" borderId="27" xfId="0" applyFont="1" applyFill="1" applyBorder="1" applyAlignment="1">
      <alignment horizontal="center" vertical="center" wrapText="1" shrinkToFit="1"/>
    </xf>
    <xf numFmtId="0" fontId="51" fillId="17" borderId="28" xfId="0" applyFont="1" applyFill="1" applyBorder="1" applyAlignment="1">
      <alignment horizontal="center" vertical="center" wrapText="1" shrinkToFit="1"/>
    </xf>
    <xf numFmtId="0" fontId="51" fillId="17" borderId="29" xfId="0" applyFont="1" applyFill="1" applyBorder="1" applyAlignment="1">
      <alignment horizontal="center" vertical="center" wrapText="1" shrinkToFit="1"/>
    </xf>
    <xf numFmtId="0" fontId="14" fillId="10" borderId="2" xfId="0" applyFont="1" applyFill="1" applyBorder="1" applyAlignment="1">
      <alignment horizontal="center" vertical="center" wrapText="1" shrinkToFit="1"/>
    </xf>
    <xf numFmtId="0" fontId="16" fillId="16" borderId="35" xfId="0" applyFont="1" applyFill="1" applyBorder="1" applyAlignment="1">
      <alignment horizontal="center" vertical="center" wrapText="1" shrinkToFit="1"/>
    </xf>
    <xf numFmtId="0" fontId="16" fillId="16" borderId="36" xfId="0" applyFont="1" applyFill="1" applyBorder="1" applyAlignment="1">
      <alignment horizontal="center" vertical="center" wrapText="1" shrinkToFit="1"/>
    </xf>
    <xf numFmtId="0" fontId="16" fillId="16" borderId="37" xfId="0" applyFont="1" applyFill="1" applyBorder="1" applyAlignment="1">
      <alignment horizontal="center" vertical="center" wrapText="1" shrinkToFit="1"/>
    </xf>
    <xf numFmtId="0" fontId="14" fillId="4" borderId="2" xfId="0" applyFont="1" applyFill="1" applyBorder="1" applyAlignment="1">
      <alignment horizontal="center" vertical="center" wrapText="1" shrinkToFit="1"/>
    </xf>
    <xf numFmtId="0" fontId="51" fillId="17" borderId="38" xfId="0" applyFont="1" applyFill="1" applyBorder="1" applyAlignment="1">
      <alignment horizontal="center" vertical="center" wrapText="1" shrinkToFit="1"/>
    </xf>
    <xf numFmtId="0" fontId="51" fillId="17" borderId="39" xfId="0" applyFont="1" applyFill="1" applyBorder="1" applyAlignment="1">
      <alignment horizontal="center" vertical="center" wrapText="1" shrinkToFit="1"/>
    </xf>
    <xf numFmtId="0" fontId="51" fillId="17" borderId="40" xfId="0" applyFont="1" applyFill="1" applyBorder="1" applyAlignment="1">
      <alignment horizontal="center" vertical="center" wrapText="1" shrinkToFit="1"/>
    </xf>
    <xf numFmtId="0" fontId="51" fillId="17" borderId="41" xfId="0" applyFont="1" applyFill="1" applyBorder="1" applyAlignment="1">
      <alignment horizontal="center" vertical="center" wrapText="1" shrinkToFit="1"/>
    </xf>
    <xf numFmtId="0" fontId="51" fillId="17" borderId="42" xfId="0" applyFont="1" applyFill="1" applyBorder="1" applyAlignment="1">
      <alignment horizontal="center" vertical="center" wrapText="1" shrinkToFit="1"/>
    </xf>
    <xf numFmtId="0" fontId="51" fillId="17" borderId="43" xfId="0" applyFont="1" applyFill="1" applyBorder="1" applyAlignment="1">
      <alignment horizontal="center" vertical="center" wrapText="1" shrinkToFit="1"/>
    </xf>
    <xf numFmtId="0" fontId="14" fillId="22" borderId="7" xfId="0" applyFont="1" applyFill="1" applyBorder="1" applyAlignment="1">
      <alignment horizontal="center" vertical="center"/>
    </xf>
    <xf numFmtId="1" fontId="26" fillId="23" borderId="7" xfId="0" applyNumberFormat="1" applyFont="1" applyFill="1" applyBorder="1" applyAlignment="1">
      <alignment horizontal="center" vertical="center"/>
    </xf>
    <xf numFmtId="49" fontId="29" fillId="8" borderId="1" xfId="0" applyNumberFormat="1" applyFont="1" applyFill="1" applyBorder="1" applyAlignment="1">
      <alignment horizontal="left" vertical="center" shrinkToFit="1"/>
    </xf>
    <xf numFmtId="0" fontId="18" fillId="5" borderId="1" xfId="0" applyFont="1" applyFill="1" applyBorder="1" applyAlignment="1">
      <alignment horizontal="center" vertical="center" wrapText="1" shrinkToFit="1"/>
    </xf>
    <xf numFmtId="49" fontId="29" fillId="8" borderId="4" xfId="0" applyNumberFormat="1" applyFont="1" applyFill="1" applyBorder="1" applyAlignment="1">
      <alignment horizontal="left" vertical="center" shrinkToFit="1"/>
    </xf>
    <xf numFmtId="49" fontId="29" fillId="8" borderId="30" xfId="0" applyNumberFormat="1" applyFont="1" applyFill="1" applyBorder="1" applyAlignment="1">
      <alignment horizontal="left" vertical="center" shrinkToFit="1"/>
    </xf>
    <xf numFmtId="49" fontId="29" fillId="8" borderId="31" xfId="0" applyNumberFormat="1" applyFont="1" applyFill="1" applyBorder="1" applyAlignment="1">
      <alignment horizontal="left" vertical="center" shrinkToFit="1"/>
    </xf>
    <xf numFmtId="2" fontId="4" fillId="2" borderId="48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shrinkToFit="1"/>
    </xf>
    <xf numFmtId="0" fontId="29" fillId="4" borderId="30" xfId="0" applyFont="1" applyFill="1" applyBorder="1" applyAlignment="1">
      <alignment horizontal="center" vertical="center" shrinkToFit="1"/>
    </xf>
    <xf numFmtId="0" fontId="29" fillId="4" borderId="3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shrinkToFit="1"/>
    </xf>
    <xf numFmtId="14" fontId="9" fillId="18" borderId="1" xfId="0" applyNumberFormat="1" applyFont="1" applyFill="1" applyBorder="1" applyAlignment="1" applyProtection="1">
      <alignment horizontal="center" vertical="center" shrinkToFit="1"/>
      <protection locked="0"/>
    </xf>
    <xf numFmtId="0" fontId="32" fillId="18" borderId="4" xfId="0" applyFont="1" applyFill="1" applyBorder="1" applyAlignment="1">
      <alignment horizontal="center" vertical="center" wrapText="1"/>
    </xf>
    <xf numFmtId="0" fontId="32" fillId="18" borderId="30" xfId="0" applyFont="1" applyFill="1" applyBorder="1" applyAlignment="1">
      <alignment horizontal="center" vertical="center" wrapText="1"/>
    </xf>
    <xf numFmtId="0" fontId="32" fillId="18" borderId="3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33" fillId="7" borderId="46" xfId="0" applyFont="1" applyFill="1" applyBorder="1" applyAlignment="1">
      <alignment horizontal="center" vertical="center" shrinkToFit="1"/>
    </xf>
    <xf numFmtId="0" fontId="33" fillId="7" borderId="0" xfId="0" applyFont="1" applyFill="1" applyAlignment="1">
      <alignment horizontal="center" vertical="center" shrinkToFit="1"/>
    </xf>
    <xf numFmtId="0" fontId="33" fillId="7" borderId="47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0" fontId="24" fillId="7" borderId="21" xfId="0" applyFont="1" applyFill="1" applyBorder="1" applyAlignment="1">
      <alignment horizontal="center" wrapText="1"/>
    </xf>
    <xf numFmtId="0" fontId="24" fillId="7" borderId="18" xfId="0" applyFont="1" applyFill="1" applyBorder="1" applyAlignment="1">
      <alignment horizontal="center" wrapText="1"/>
    </xf>
    <xf numFmtId="0" fontId="24" fillId="7" borderId="22" xfId="0" applyFont="1" applyFill="1" applyBorder="1" applyAlignment="1">
      <alignment horizontal="center" wrapText="1"/>
    </xf>
    <xf numFmtId="14" fontId="23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23" fillId="7" borderId="0" xfId="0" applyFont="1" applyFill="1" applyAlignment="1" applyProtection="1">
      <alignment horizontal="center" vertical="center" wrapText="1"/>
      <protection locked="0"/>
    </xf>
    <xf numFmtId="0" fontId="23" fillId="7" borderId="47" xfId="0" applyFont="1" applyFill="1" applyBorder="1" applyAlignment="1" applyProtection="1">
      <alignment horizontal="center" vertical="center" wrapText="1"/>
      <protection locked="0"/>
    </xf>
    <xf numFmtId="0" fontId="23" fillId="7" borderId="46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>
      <alignment horizontal="center" vertical="center" shrinkToFit="1"/>
    </xf>
    <xf numFmtId="0" fontId="19" fillId="6" borderId="30" xfId="0" applyFont="1" applyFill="1" applyBorder="1" applyAlignment="1">
      <alignment horizontal="center" vertical="center" shrinkToFit="1"/>
    </xf>
    <xf numFmtId="0" fontId="19" fillId="6" borderId="31" xfId="0" applyFont="1" applyFill="1" applyBorder="1" applyAlignment="1">
      <alignment horizontal="center" vertical="center" shrinkToFit="1"/>
    </xf>
    <xf numFmtId="14" fontId="9" fillId="6" borderId="4" xfId="0" applyNumberFormat="1" applyFont="1" applyFill="1" applyBorder="1" applyAlignment="1">
      <alignment horizontal="center" vertical="center" shrinkToFit="1"/>
    </xf>
    <xf numFmtId="14" fontId="9" fillId="6" borderId="31" xfId="0" applyNumberFormat="1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37" fillId="18" borderId="1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wrapText="1"/>
    </xf>
    <xf numFmtId="0" fontId="0" fillId="2" borderId="9" xfId="0" applyFill="1" applyBorder="1"/>
    <xf numFmtId="0" fontId="19" fillId="2" borderId="8" xfId="0" applyFont="1" applyFill="1" applyBorder="1" applyAlignment="1">
      <alignment horizontal="center" wrapText="1"/>
    </xf>
    <xf numFmtId="0" fontId="19" fillId="2" borderId="4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2" fontId="29" fillId="4" borderId="24" xfId="0" applyNumberFormat="1" applyFont="1" applyFill="1" applyBorder="1" applyAlignment="1">
      <alignment horizontal="center" vertical="center" wrapText="1"/>
    </xf>
    <xf numFmtId="2" fontId="29" fillId="4" borderId="25" xfId="0" applyNumberFormat="1" applyFont="1" applyFill="1" applyBorder="1" applyAlignment="1">
      <alignment horizontal="center" vertical="center" wrapText="1"/>
    </xf>
    <xf numFmtId="2" fontId="29" fillId="4" borderId="26" xfId="0" applyNumberFormat="1" applyFont="1" applyFill="1" applyBorder="1" applyAlignment="1">
      <alignment horizontal="center" vertical="center" wrapText="1"/>
    </xf>
    <xf numFmtId="2" fontId="29" fillId="4" borderId="33" xfId="0" applyNumberFormat="1" applyFont="1" applyFill="1" applyBorder="1" applyAlignment="1">
      <alignment horizontal="center" vertical="center" wrapText="1"/>
    </xf>
    <xf numFmtId="2" fontId="29" fillId="4" borderId="0" xfId="0" applyNumberFormat="1" applyFont="1" applyFill="1" applyAlignment="1">
      <alignment horizontal="center" vertical="center" wrapText="1"/>
    </xf>
    <xf numFmtId="2" fontId="29" fillId="4" borderId="34" xfId="0" applyNumberFormat="1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2" fontId="19" fillId="2" borderId="46" xfId="0" applyNumberFormat="1" applyFont="1" applyFill="1" applyBorder="1" applyAlignment="1">
      <alignment wrapText="1"/>
    </xf>
    <xf numFmtId="2" fontId="19" fillId="2" borderId="0" xfId="0" applyNumberFormat="1" applyFont="1" applyFill="1" applyAlignment="1">
      <alignment wrapText="1"/>
    </xf>
    <xf numFmtId="2" fontId="29" fillId="2" borderId="1" xfId="0" applyNumberFormat="1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4" fillId="7" borderId="46" xfId="0" applyFont="1" applyFill="1" applyBorder="1" applyAlignment="1">
      <alignment horizontal="center" vertical="center" wrapText="1" shrinkToFit="1"/>
    </xf>
    <xf numFmtId="0" fontId="34" fillId="7" borderId="0" xfId="0" applyFont="1" applyFill="1" applyAlignment="1">
      <alignment horizontal="center" vertical="center" wrapText="1" shrinkToFit="1"/>
    </xf>
    <xf numFmtId="0" fontId="34" fillId="7" borderId="47" xfId="0" applyFont="1" applyFill="1" applyBorder="1" applyAlignment="1">
      <alignment horizontal="center" vertical="center" wrapText="1" shrinkToFit="1"/>
    </xf>
    <xf numFmtId="0" fontId="34" fillId="7" borderId="19" xfId="0" applyFont="1" applyFill="1" applyBorder="1" applyAlignment="1">
      <alignment horizontal="center" vertical="center" wrapText="1" shrinkToFit="1"/>
    </xf>
    <xf numFmtId="0" fontId="34" fillId="7" borderId="23" xfId="0" applyFont="1" applyFill="1" applyBorder="1" applyAlignment="1">
      <alignment horizontal="center" vertical="center" wrapText="1" shrinkToFit="1"/>
    </xf>
    <xf numFmtId="0" fontId="34" fillId="7" borderId="20" xfId="0" applyFont="1" applyFill="1" applyBorder="1" applyAlignment="1">
      <alignment horizontal="center" vertical="center" wrapText="1" shrinkToFit="1"/>
    </xf>
    <xf numFmtId="0" fontId="33" fillId="7" borderId="19" xfId="0" applyFont="1" applyFill="1" applyBorder="1" applyAlignment="1">
      <alignment horizontal="center" vertical="center" wrapText="1"/>
    </xf>
    <xf numFmtId="0" fontId="33" fillId="7" borderId="23" xfId="0" applyFont="1" applyFill="1" applyBorder="1" applyAlignment="1">
      <alignment horizontal="center" vertical="center" wrapText="1"/>
    </xf>
    <xf numFmtId="0" fontId="33" fillId="7" borderId="20" xfId="0" applyFont="1" applyFill="1" applyBorder="1" applyAlignment="1">
      <alignment horizontal="center" vertical="center" wrapText="1"/>
    </xf>
    <xf numFmtId="2" fontId="29" fillId="2" borderId="3" xfId="0" applyNumberFormat="1" applyFont="1" applyFill="1" applyBorder="1" applyAlignment="1">
      <alignment horizontal="center" textRotation="90" wrapText="1"/>
    </xf>
    <xf numFmtId="2" fontId="29" fillId="2" borderId="6" xfId="0" applyNumberFormat="1" applyFont="1" applyFill="1" applyBorder="1" applyAlignment="1">
      <alignment horizontal="center" textRotation="90" wrapText="1"/>
    </xf>
    <xf numFmtId="0" fontId="34" fillId="7" borderId="46" xfId="0" applyFont="1" applyFill="1" applyBorder="1" applyAlignment="1">
      <alignment horizontal="center" vertical="center" shrinkToFit="1"/>
    </xf>
    <xf numFmtId="0" fontId="34" fillId="7" borderId="0" xfId="0" applyFont="1" applyFill="1" applyAlignment="1">
      <alignment horizontal="center" vertical="center" shrinkToFit="1"/>
    </xf>
    <xf numFmtId="0" fontId="34" fillId="7" borderId="47" xfId="0" applyFont="1" applyFill="1" applyBorder="1" applyAlignment="1">
      <alignment horizontal="center" vertical="center" shrinkToFit="1"/>
    </xf>
    <xf numFmtId="0" fontId="61" fillId="21" borderId="52" xfId="0" applyFont="1" applyFill="1" applyBorder="1" applyAlignment="1" applyProtection="1">
      <alignment horizontal="center" vertical="center" textRotation="90" wrapText="1"/>
      <protection hidden="1"/>
    </xf>
    <xf numFmtId="0" fontId="61" fillId="21" borderId="54" xfId="0" applyFont="1" applyFill="1" applyBorder="1" applyAlignment="1" applyProtection="1">
      <alignment horizontal="center" vertical="center" textRotation="90" wrapText="1"/>
      <protection hidden="1"/>
    </xf>
    <xf numFmtId="0" fontId="61" fillId="21" borderId="55" xfId="0" applyFont="1" applyFill="1" applyBorder="1" applyAlignment="1" applyProtection="1">
      <alignment horizontal="center" vertical="center" textRotation="90" wrapText="1"/>
      <protection hidden="1"/>
    </xf>
    <xf numFmtId="0" fontId="62" fillId="21" borderId="53" xfId="0" applyFont="1" applyFill="1" applyBorder="1" applyAlignment="1" applyProtection="1">
      <alignment horizontal="center"/>
      <protection hidden="1"/>
    </xf>
    <xf numFmtId="49" fontId="62" fillId="21" borderId="7" xfId="0" applyNumberFormat="1" applyFont="1" applyFill="1" applyBorder="1" applyAlignment="1" applyProtection="1">
      <alignment horizontal="center"/>
      <protection hidden="1"/>
    </xf>
    <xf numFmtId="0" fontId="62" fillId="21" borderId="7" xfId="0" applyFont="1" applyFill="1" applyBorder="1" applyAlignment="1" applyProtection="1">
      <alignment horizontal="center"/>
      <protection hidden="1"/>
    </xf>
    <xf numFmtId="0" fontId="62" fillId="21" borderId="56" xfId="0" applyFont="1" applyFill="1" applyBorder="1" applyAlignment="1" applyProtection="1">
      <alignment horizontal="center"/>
      <protection hidden="1"/>
    </xf>
    <xf numFmtId="0" fontId="28" fillId="4" borderId="24" xfId="0" applyFont="1" applyFill="1" applyBorder="1" applyAlignment="1">
      <alignment horizontal="center" vertical="center"/>
    </xf>
    <xf numFmtId="0" fontId="28" fillId="4" borderId="25" xfId="0" applyFont="1" applyFill="1" applyBorder="1" applyAlignment="1">
      <alignment horizontal="center" vertical="center"/>
    </xf>
    <xf numFmtId="0" fontId="28" fillId="4" borderId="27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2" fontId="48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left" vertical="center"/>
    </xf>
    <xf numFmtId="2" fontId="4" fillId="2" borderId="8" xfId="0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wrapText="1" shrinkToFit="1"/>
    </xf>
    <xf numFmtId="0" fontId="41" fillId="7" borderId="46" xfId="0" applyFont="1" applyFill="1" applyBorder="1" applyAlignment="1">
      <alignment horizontal="center" vertical="center" wrapText="1"/>
    </xf>
    <xf numFmtId="0" fontId="41" fillId="7" borderId="47" xfId="0" applyFont="1" applyFill="1" applyBorder="1" applyAlignment="1">
      <alignment horizontal="center" vertical="center" wrapText="1"/>
    </xf>
    <xf numFmtId="0" fontId="41" fillId="7" borderId="19" xfId="0" applyFont="1" applyFill="1" applyBorder="1" applyAlignment="1">
      <alignment horizontal="center" vertical="center" wrapText="1"/>
    </xf>
    <xf numFmtId="0" fontId="41" fillId="7" borderId="20" xfId="0" applyFont="1" applyFill="1" applyBorder="1" applyAlignment="1">
      <alignment horizontal="center" vertical="center" wrapText="1"/>
    </xf>
    <xf numFmtId="0" fontId="41" fillId="7" borderId="46" xfId="0" applyFont="1" applyFill="1" applyBorder="1" applyAlignment="1" applyProtection="1">
      <alignment horizontal="center" vertical="center"/>
      <protection locked="0"/>
    </xf>
    <xf numFmtId="0" fontId="41" fillId="7" borderId="47" xfId="0" applyFont="1" applyFill="1" applyBorder="1" applyAlignment="1" applyProtection="1">
      <alignment horizontal="center" vertical="center"/>
      <protection locked="0"/>
    </xf>
    <xf numFmtId="0" fontId="41" fillId="7" borderId="46" xfId="0" applyFont="1" applyFill="1" applyBorder="1" applyAlignment="1">
      <alignment horizontal="center" vertical="center"/>
    </xf>
    <xf numFmtId="0" fontId="41" fillId="7" borderId="47" xfId="0" applyFont="1" applyFill="1" applyBorder="1" applyAlignment="1">
      <alignment horizontal="center" vertical="center"/>
    </xf>
    <xf numFmtId="14" fontId="41" fillId="7" borderId="46" xfId="0" applyNumberFormat="1" applyFont="1" applyFill="1" applyBorder="1" applyAlignment="1" applyProtection="1">
      <alignment horizontal="center" vertical="center"/>
      <protection locked="0"/>
    </xf>
    <xf numFmtId="0" fontId="26" fillId="7" borderId="21" xfId="0" applyFont="1" applyFill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top" wrapText="1"/>
    </xf>
    <xf numFmtId="0" fontId="28" fillId="2" borderId="0" xfId="0" applyFont="1" applyFill="1" applyAlignment="1">
      <alignment horizontal="center" vertical="top"/>
    </xf>
    <xf numFmtId="2" fontId="4" fillId="2" borderId="49" xfId="0" applyNumberFormat="1" applyFont="1" applyFill="1" applyBorder="1" applyAlignment="1">
      <alignment horizontal="center" vertical="center" wrapText="1"/>
    </xf>
    <xf numFmtId="2" fontId="4" fillId="2" borderId="46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50" fillId="2" borderId="0" xfId="0" applyFont="1" applyFill="1" applyAlignment="1">
      <alignment vertical="center"/>
    </xf>
    <xf numFmtId="0" fontId="44" fillId="0" borderId="1" xfId="0" applyFont="1" applyBorder="1" applyAlignment="1">
      <alignment horizontal="left" vertical="center" shrinkToFit="1"/>
    </xf>
    <xf numFmtId="0" fontId="44" fillId="0" borderId="4" xfId="0" applyFont="1" applyBorder="1" applyAlignment="1">
      <alignment horizontal="left" vertical="center" shrinkToFit="1"/>
    </xf>
    <xf numFmtId="0" fontId="44" fillId="0" borderId="30" xfId="0" applyFont="1" applyBorder="1" applyAlignment="1">
      <alignment horizontal="left" vertical="center" shrinkToFit="1"/>
    </xf>
    <xf numFmtId="0" fontId="42" fillId="2" borderId="24" xfId="0" applyFont="1" applyFill="1" applyBorder="1" applyAlignment="1">
      <alignment horizontal="center" vertical="center"/>
    </xf>
    <xf numFmtId="0" fontId="42" fillId="2" borderId="25" xfId="0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/>
    </xf>
    <xf numFmtId="0" fontId="43" fillId="2" borderId="33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3" fillId="2" borderId="34" xfId="0" applyFont="1" applyFill="1" applyBorder="1" applyAlignment="1">
      <alignment horizontal="center" vertical="center" wrapText="1"/>
    </xf>
    <xf numFmtId="0" fontId="43" fillId="2" borderId="27" xfId="0" applyFont="1" applyFill="1" applyBorder="1" applyAlignment="1">
      <alignment horizontal="center" vertical="center" shrinkToFit="1"/>
    </xf>
    <xf numFmtId="0" fontId="43" fillId="2" borderId="28" xfId="0" applyFont="1" applyFill="1" applyBorder="1" applyAlignment="1">
      <alignment horizontal="center" vertical="center" shrinkToFit="1"/>
    </xf>
    <xf numFmtId="0" fontId="43" fillId="2" borderId="29" xfId="0" applyFont="1" applyFill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wrapText="1" shrinkToFit="1"/>
    </xf>
    <xf numFmtId="0" fontId="41" fillId="0" borderId="1" xfId="0" applyFont="1" applyBorder="1" applyAlignment="1">
      <alignment horizontal="center" vertical="center" wrapText="1"/>
    </xf>
    <xf numFmtId="0" fontId="60" fillId="0" borderId="7" xfId="2" applyFont="1" applyBorder="1" applyAlignment="1">
      <alignment horizontal="center" vertical="center"/>
    </xf>
    <xf numFmtId="0" fontId="59" fillId="0" borderId="7" xfId="2" applyFont="1" applyBorder="1" applyAlignment="1">
      <alignment horizontal="center" vertical="center"/>
    </xf>
    <xf numFmtId="0" fontId="58" fillId="0" borderId="7" xfId="2" applyFont="1" applyBorder="1" applyAlignment="1">
      <alignment horizontal="center" vertical="center"/>
    </xf>
    <xf numFmtId="0" fontId="56" fillId="0" borderId="7" xfId="2" applyBorder="1" applyAlignment="1">
      <alignment horizontal="center" vertical="center"/>
    </xf>
    <xf numFmtId="0" fontId="68" fillId="0" borderId="7" xfId="2" applyFont="1" applyBorder="1" applyAlignment="1">
      <alignment horizontal="center" vertical="center"/>
    </xf>
    <xf numFmtId="0" fontId="66" fillId="0" borderId="7" xfId="2" applyFont="1" applyBorder="1" applyAlignment="1">
      <alignment horizontal="center" vertical="center"/>
    </xf>
    <xf numFmtId="0" fontId="67" fillId="0" borderId="7" xfId="2" applyFont="1" applyBorder="1" applyAlignment="1">
      <alignment horizontal="center" vertical="center"/>
    </xf>
    <xf numFmtId="0" fontId="72" fillId="0" borderId="7" xfId="2" applyFont="1" applyBorder="1" applyAlignment="1">
      <alignment horizontal="center" vertical="center"/>
    </xf>
    <xf numFmtId="0" fontId="73" fillId="0" borderId="7" xfId="2" applyFont="1" applyBorder="1" applyAlignment="1">
      <alignment horizontal="center" vertical="center"/>
    </xf>
    <xf numFmtId="0" fontId="64" fillId="0" borderId="7" xfId="2" applyFont="1" applyBorder="1" applyAlignment="1">
      <alignment horizontal="center" vertical="center"/>
    </xf>
    <xf numFmtId="0" fontId="65" fillId="0" borderId="7" xfId="2" applyFont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56" fillId="0" borderId="0" xfId="2" applyAlignment="1">
      <alignment horizontal="center"/>
    </xf>
    <xf numFmtId="0" fontId="66" fillId="0" borderId="57" xfId="2" applyFont="1" applyBorder="1" applyAlignment="1">
      <alignment horizontal="center" vertical="center"/>
    </xf>
    <xf numFmtId="0" fontId="66" fillId="0" borderId="49" xfId="2" applyFont="1" applyBorder="1" applyAlignment="1">
      <alignment horizontal="center" vertical="center"/>
    </xf>
    <xf numFmtId="0" fontId="66" fillId="0" borderId="58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/>
    </xf>
    <xf numFmtId="0" fontId="74" fillId="0" borderId="7" xfId="2" applyFont="1" applyBorder="1" applyAlignment="1">
      <alignment horizontal="center" vertical="center"/>
    </xf>
    <xf numFmtId="0" fontId="75" fillId="0" borderId="7" xfId="2" applyFont="1" applyBorder="1" applyAlignment="1">
      <alignment horizontal="center" vertical="center"/>
    </xf>
    <xf numFmtId="0" fontId="76" fillId="0" borderId="7" xfId="2" applyFont="1" applyBorder="1" applyAlignment="1">
      <alignment horizontal="center" vertical="center"/>
    </xf>
    <xf numFmtId="0" fontId="77" fillId="0" borderId="7" xfId="2" applyFont="1" applyBorder="1" applyAlignment="1">
      <alignment horizontal="center" vertical="center"/>
    </xf>
    <xf numFmtId="0" fontId="1" fillId="0" borderId="0" xfId="2" applyFont="1"/>
  </cellXfs>
  <cellStyles count="6">
    <cellStyle name="Köprü" xfId="1" builtinId="8"/>
    <cellStyle name="Normal" xfId="0" builtinId="0"/>
    <cellStyle name="Normal 2" xfId="2" xr:uid="{00000000-0005-0000-0000-000002000000}"/>
    <cellStyle name="Normal 2 2" xfId="5" xr:uid="{00000000-0005-0000-0000-000003000000}"/>
    <cellStyle name="Normal 3" xfId="4" xr:uid="{00000000-0005-0000-0000-000004000000}"/>
    <cellStyle name="Normal 4" xfId="3" xr:uid="{00000000-0005-0000-0000-000005000000}"/>
  </cellStyles>
  <dxfs count="41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rgb="FF92D050"/>
        </patternFill>
      </fill>
    </dxf>
    <dxf>
      <fill>
        <patternFill>
          <bgColor indexed="40"/>
        </patternFill>
      </fill>
    </dxf>
    <dxf>
      <fill>
        <patternFill>
          <bgColor rgb="FF92D050"/>
        </patternFill>
      </fill>
    </dxf>
    <dxf>
      <fill>
        <patternFill>
          <bgColor indexed="4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34862385351"/>
          <c:y val="3.8793103448275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Sınav'!$F$5:$AS$5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'1. Sınav'!$F$50:$AS$50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4-E740-B5C1-B5A82DC7E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65888"/>
        <c:axId val="144372864"/>
      </c:barChart>
      <c:catAx>
        <c:axId val="13856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870890756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37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728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1885830785E-2"/>
              <c:y val="0.301724590460675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565888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multiLvlStrRef>
              <c:f>'2. Sınav'!$A$88:$B$97</c:f>
              <c:multiLvlStrCache>
                <c:ptCount val="10"/>
                <c:lvl>
                  <c:pt idx="0">
                    <c:v>0 -10</c:v>
                  </c:pt>
                  <c:pt idx="1">
                    <c:v>11-20</c:v>
                  </c:pt>
                  <c:pt idx="2">
                    <c:v>21-30</c:v>
                  </c:pt>
                  <c:pt idx="3">
                    <c:v>31-40</c:v>
                  </c:pt>
                  <c:pt idx="4">
                    <c:v>41-50</c:v>
                  </c:pt>
                  <c:pt idx="5">
                    <c:v>51-60</c:v>
                  </c:pt>
                  <c:pt idx="6">
                    <c:v>61-70 </c:v>
                  </c:pt>
                  <c:pt idx="7">
                    <c:v>71-80</c:v>
                  </c:pt>
                  <c:pt idx="8">
                    <c:v>81-90</c:v>
                  </c:pt>
                  <c:pt idx="9">
                    <c:v>91-100</c:v>
                  </c:pt>
                </c:lvl>
                <c:lvl>
                  <c:pt idx="0">
                    <c:v>SINAV SONUÇ DAĞILIMI</c:v>
                  </c:pt>
                </c:lvl>
              </c:multiLvlStrCache>
            </c:multiLvlStrRef>
          </c:cat>
          <c:val>
            <c:numRef>
              <c:f>'2. Sınav'!$D$88:$D$97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49-B94A-8DD0-FA324DD77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153344"/>
        <c:axId val="134154880"/>
      </c:lineChart>
      <c:catAx>
        <c:axId val="134153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154880"/>
        <c:crosses val="autoZero"/>
        <c:auto val="1"/>
        <c:lblAlgn val="ctr"/>
        <c:lblOffset val="100"/>
        <c:noMultiLvlLbl val="0"/>
      </c:catAx>
      <c:valAx>
        <c:axId val="13415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153344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34862385351"/>
          <c:y val="3.8793103448275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Sınav'!$F$5:$AS$5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'3. Sınav'!$F$50:$AS$50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7-AC48-904B-5DDBEAA9D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88416"/>
        <c:axId val="137037312"/>
      </c:barChart>
      <c:catAx>
        <c:axId val="13418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870890756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03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373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1885830785E-2"/>
              <c:y val="0.301724590460675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4188416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30031948881789183"/>
          <c:y val="6.9306930693069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31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4C-304B-927F-E971AF1F9D2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4C-304B-927F-E971AF1F9D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Sınav'!$I$85:$I$86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4C-304B-927F-E971AF1F9D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4C-304B-927F-E971AF1F9D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Sınav'!$J$85:$J$86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134C-304B-927F-E971AF1F9D2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4C-304B-927F-E971AF1F9D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4C-304B-927F-E971AF1F9D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Sınav'!$K$85:$K$86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134C-304B-927F-E971AF1F9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31297325903"/>
          <c:y val="0.28712871287128733"/>
          <c:w val="0.12779586257788081"/>
          <c:h val="0.43564356435643581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42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B-2C4A-A055-A9DC0431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98752"/>
        <c:axId val="137100672"/>
      </c:barChart>
      <c:catAx>
        <c:axId val="13709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521726454"/>
              <c:y val="0.84076700603507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10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10067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825396825397E-2"/>
              <c:y val="0.11465035023488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098752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9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47-A642-9E53-8F6217FBD10C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47-A642-9E53-8F6217FBD10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47-A642-9E53-8F6217FBD10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147-A642-9E53-8F6217FBD10C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147-A642-9E53-8F6217FBD10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7-A642-9E53-8F6217FBD10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47-A642-9E53-8F6217FBD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3917525773195877"/>
          <c:w val="0.32247591200937048"/>
          <c:h val="0.72164948453608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strRef>
              <c:f>'3. Sınav'!$B$88:$B$97</c:f>
              <c:strCache>
                <c:ptCount val="10"/>
                <c:pt idx="0">
                  <c:v>0 -10</c:v>
                </c:pt>
                <c:pt idx="1">
                  <c:v>11-20</c:v>
                </c:pt>
                <c:pt idx="2">
                  <c:v>21-30</c:v>
                </c:pt>
                <c:pt idx="3">
                  <c:v>31-40</c:v>
                </c:pt>
                <c:pt idx="4">
                  <c:v>41-50</c:v>
                </c:pt>
                <c:pt idx="5">
                  <c:v>51-60</c:v>
                </c:pt>
                <c:pt idx="6">
                  <c:v>61-70 </c:v>
                </c:pt>
                <c:pt idx="7">
                  <c:v>71-80</c:v>
                </c:pt>
                <c:pt idx="8">
                  <c:v>8190</c:v>
                </c:pt>
                <c:pt idx="9">
                  <c:v>91-100</c:v>
                </c:pt>
              </c:strCache>
            </c:strRef>
          </c:cat>
          <c:val>
            <c:numRef>
              <c:f>'3. Sınav'!$D$88:$D$97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A8-D54A-9AF5-7C9F7EA07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723264"/>
        <c:axId val="137729152"/>
      </c:lineChart>
      <c:catAx>
        <c:axId val="137723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729152"/>
        <c:crosses val="autoZero"/>
        <c:auto val="1"/>
        <c:lblAlgn val="ctr"/>
        <c:lblOffset val="100"/>
        <c:noMultiLvlLbl val="0"/>
      </c:catAx>
      <c:valAx>
        <c:axId val="13772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723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035971223044"/>
          <c:y val="9.4340202069833942E-2"/>
          <c:w val="0.7697841726618716"/>
          <c:h val="0.59748794644228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'D. Sonu'!$D$46:$D$50</c:f>
              <c:strCache>
                <c:ptCount val="5"/>
                <c:pt idx="0">
                  <c:v>Pekiyi</c:v>
                </c:pt>
                <c:pt idx="1">
                  <c:v>İyi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Sonu'!$E$46:$E$50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E-DF43-962B-421ADE970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47328"/>
        <c:axId val="138149248"/>
      </c:barChart>
      <c:catAx>
        <c:axId val="13814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51079136683"/>
              <c:y val="0.84277257795605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1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14924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4100719424502E-2"/>
              <c:y val="0.11320820746463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147328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29642857142857187"/>
          <c:y val="7.3684210526315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8604437437999"/>
          <c:y val="0.21052631578947381"/>
          <c:w val="0.20714321837196298"/>
          <c:h val="0.610526315789473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55-8E43-A924-50F29197D9C7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55-8E43-A924-50F29197D9C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'D. Sonu'!$H$57:$H$58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5-8E43-A924-50F29197D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071439820022495"/>
          <c:y val="0.27368421052631575"/>
          <c:w val="0.1428575178102737"/>
          <c:h val="0.46315789473684232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8931"/>
          <c:y val="0.295599299818813"/>
          <c:w val="0.25337837837837862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FF-1A43-843A-4823DD546B0D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FF-1A43-843A-4823DD546B0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FF-1A43-843A-4823DD546B0D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FF-1A43-843A-4823DD546B0D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FF-1A43-843A-4823DD546B0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FF-1A43-843A-4823DD546B0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'D. Sonu'!$D$46:$D$50</c:f>
              <c:strCache>
                <c:ptCount val="5"/>
                <c:pt idx="0">
                  <c:v>Pekiyi</c:v>
                </c:pt>
                <c:pt idx="1">
                  <c:v>İyi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Sonu'!$E$46:$E$50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FF-1A43-843A-4823DD54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51351351351404"/>
          <c:y val="6.2893742055827984E-2"/>
          <c:w val="0.33445945945945987"/>
          <c:h val="0.88050842701266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multiLvlStrRef>
              <c:f>'D. Sonu'!$A$60:$B$69</c:f>
              <c:multiLvlStrCache>
                <c:ptCount val="10"/>
                <c:lvl>
                  <c:pt idx="0">
                    <c:v>0 -10</c:v>
                  </c:pt>
                  <c:pt idx="1">
                    <c:v>11-20</c:v>
                  </c:pt>
                  <c:pt idx="2">
                    <c:v>21-30</c:v>
                  </c:pt>
                  <c:pt idx="3">
                    <c:v>31-40</c:v>
                  </c:pt>
                  <c:pt idx="4">
                    <c:v>41-50</c:v>
                  </c:pt>
                  <c:pt idx="5">
                    <c:v>51-60</c:v>
                  </c:pt>
                  <c:pt idx="6">
                    <c:v>61-70 </c:v>
                  </c:pt>
                  <c:pt idx="7">
                    <c:v>71-80</c:v>
                  </c:pt>
                  <c:pt idx="8">
                    <c:v>8190</c:v>
                  </c:pt>
                  <c:pt idx="9">
                    <c:v>91-100</c:v>
                  </c:pt>
                </c:lvl>
                <c:lvl>
                  <c:pt idx="0">
                    <c:v>ORTALAMA NOT DAĞILIMI</c:v>
                  </c:pt>
                </c:lvl>
              </c:multiLvlStrCache>
            </c:multiLvlStrRef>
          </c:cat>
          <c:val>
            <c:numRef>
              <c:f>'D. Sonu'!$D$60:$D$69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B-1140-8D4B-DAECE7709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419584"/>
        <c:axId val="138433664"/>
      </c:lineChart>
      <c:catAx>
        <c:axId val="13841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433664"/>
        <c:crosses val="autoZero"/>
        <c:auto val="1"/>
        <c:lblAlgn val="ctr"/>
        <c:lblOffset val="100"/>
        <c:noMultiLvlLbl val="0"/>
      </c:catAx>
      <c:valAx>
        <c:axId val="1384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41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30031948881789183"/>
          <c:y val="6.9306930693069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31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86-DE4A-8425-0B71D6F9C670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86-DE4A-8425-0B71D6F9C67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Sınav'!$I$85:$I$86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86-DE4A-8425-0B71D6F9C67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86-DE4A-8425-0B71D6F9C67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Sınav'!$J$85:$J$86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E086-DE4A-8425-0B71D6F9C67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086-DE4A-8425-0B71D6F9C6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086-DE4A-8425-0B71D6F9C67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Sınav'!$K$85:$K$86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E086-DE4A-8425-0B71D6F9C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31297325903"/>
          <c:y val="0.28712871287128733"/>
          <c:w val="0.12779586257788081"/>
          <c:h val="0.43564356435643581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42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8-5743-8BD6-30F006710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74496"/>
        <c:axId val="131676416"/>
      </c:barChart>
      <c:catAx>
        <c:axId val="1316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521726454"/>
              <c:y val="0.84076700603507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6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7641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825396825397E-2"/>
              <c:y val="0.11465035023488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674496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9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4C-6C43-A503-04A2CE821238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4C-6C43-A503-04A2CE82123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4C-6C43-A503-04A2CE821238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4C-6C43-A503-04A2CE821238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4C-6C43-A503-04A2CE82123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4C-6C43-A503-04A2CE82123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4C-6C43-A503-04A2CE821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3917525773195877"/>
          <c:w val="0.32247591200937048"/>
          <c:h val="0.72164948453608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SINAV SONUÇ DAĞILIMI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strRef>
              <c:f>'1. Sınav'!$B$88:$B$97</c:f>
              <c:strCache>
                <c:ptCount val="10"/>
                <c:pt idx="0">
                  <c:v>0 -10</c:v>
                </c:pt>
                <c:pt idx="1">
                  <c:v>11-20</c:v>
                </c:pt>
                <c:pt idx="2">
                  <c:v>21-30</c:v>
                </c:pt>
                <c:pt idx="3">
                  <c:v>31-40</c:v>
                </c:pt>
                <c:pt idx="4">
                  <c:v>41-50</c:v>
                </c:pt>
                <c:pt idx="5">
                  <c:v>51-60</c:v>
                </c:pt>
                <c:pt idx="6">
                  <c:v>61-70 </c:v>
                </c:pt>
                <c:pt idx="7">
                  <c:v>71-80</c:v>
                </c:pt>
                <c:pt idx="8">
                  <c:v>80-90</c:v>
                </c:pt>
                <c:pt idx="9">
                  <c:v>91-100</c:v>
                </c:pt>
              </c:strCache>
            </c:strRef>
          </c:cat>
          <c:val>
            <c:numRef>
              <c:f>'1. Sınav'!$D$88:$D$97</c:f>
              <c:numCache>
                <c:formatCode>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0-914C-89C0-E092DF2B2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05472"/>
        <c:axId val="131707264"/>
      </c:lineChart>
      <c:catAx>
        <c:axId val="1317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707264"/>
        <c:crosses val="autoZero"/>
        <c:auto val="1"/>
        <c:lblAlgn val="ctr"/>
        <c:lblOffset val="100"/>
        <c:noMultiLvlLbl val="0"/>
      </c:catAx>
      <c:valAx>
        <c:axId val="13170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705472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34862385351"/>
          <c:y val="3.8793103448275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Sınav'!$F$5:$AS$5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'2. Sınav'!$F$50:$AS$50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7-3B4C-BA04-9F3E25BD9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61280"/>
        <c:axId val="131763200"/>
      </c:barChart>
      <c:catAx>
        <c:axId val="13176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870890756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76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7632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1885830785E-2"/>
              <c:y val="0.301724590460675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761280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30031948881789183"/>
          <c:y val="6.9306930693069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31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77-2D4B-A034-DE2AA08E53B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77-2D4B-A034-DE2AA08E53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Sınav'!$I$85:$I$86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77-2D4B-A034-DE2AA08E53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77-2D4B-A034-DE2AA08E53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Sınav'!$J$85:$J$86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A577-2D4B-A034-DE2AA08E53B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577-2D4B-A034-DE2AA08E53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577-2D4B-A034-DE2AA08E53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Sınav'!$K$85:$K$86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A577-2D4B-A034-DE2AA08E5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31297325903"/>
          <c:y val="0.28712871287128733"/>
          <c:w val="0.12779586257788081"/>
          <c:h val="0.43564356435643581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42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2-564C-81A5-49CF69B6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47936"/>
        <c:axId val="132686976"/>
      </c:barChart>
      <c:catAx>
        <c:axId val="13264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521726454"/>
              <c:y val="0.84076700603507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68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6869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825396825397E-2"/>
              <c:y val="0.11465035023488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647936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9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2C-3F46-B1D6-B019240BFB53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2C-3F46-B1D6-B019240BFB53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2C-3F46-B1D6-B019240BFB53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02C-3F46-B1D6-B019240BFB53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02C-3F46-B1D6-B019240BFB5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2C-3F46-B1D6-B019240BFB5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2C-3F46-B1D6-B019240B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3917525773195877"/>
          <c:w val="0.32247591200937048"/>
          <c:h val="0.72164948453608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1.jpeg"/><Relationship Id="rId1" Type="http://schemas.openxmlformats.org/officeDocument/2006/relationships/hyperlink" Target="#'Ana Sayfa'!A1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9525</xdr:rowOff>
    </xdr:from>
    <xdr:to>
      <xdr:col>14</xdr:col>
      <xdr:colOff>285750</xdr:colOff>
      <xdr:row>7</xdr:row>
      <xdr:rowOff>9525</xdr:rowOff>
    </xdr:to>
    <xdr:pic>
      <xdr:nvPicPr>
        <xdr:cNvPr id="1105" name="Picture 67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238125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3</xdr:row>
      <xdr:rowOff>76200</xdr:rowOff>
    </xdr:from>
    <xdr:to>
      <xdr:col>8</xdr:col>
      <xdr:colOff>828675</xdr:colOff>
      <xdr:row>7</xdr:row>
      <xdr:rowOff>133350</xdr:rowOff>
    </xdr:to>
    <xdr:pic>
      <xdr:nvPicPr>
        <xdr:cNvPr id="2068" name="Picture 4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152525"/>
          <a:ext cx="8191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19050</xdr:colOff>
      <xdr:row>0</xdr:row>
      <xdr:rowOff>9525</xdr:rowOff>
    </xdr:from>
    <xdr:to>
      <xdr:col>47</xdr:col>
      <xdr:colOff>476250</xdr:colOff>
      <xdr:row>4</xdr:row>
      <xdr:rowOff>0</xdr:rowOff>
    </xdr:to>
    <xdr:pic>
      <xdr:nvPicPr>
        <xdr:cNvPr id="4114" name="Picture 3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95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</xdr:rowOff>
    </xdr:from>
    <xdr:to>
      <xdr:col>47</xdr:col>
      <xdr:colOff>19050</xdr:colOff>
      <xdr:row>68</xdr:row>
      <xdr:rowOff>114300</xdr:rowOff>
    </xdr:to>
    <xdr:graphicFrame macro="">
      <xdr:nvGraphicFramePr>
        <xdr:cNvPr id="40033" name="Chart 1">
          <a:extLst>
            <a:ext uri="{FF2B5EF4-FFF2-40B4-BE49-F238E27FC236}">
              <a16:creationId xmlns:a16="http://schemas.microsoft.com/office/drawing/2014/main" id="{00000000-0008-0000-0400-00006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81</xdr:row>
      <xdr:rowOff>19050</xdr:rowOff>
    </xdr:from>
    <xdr:to>
      <xdr:col>30</xdr:col>
      <xdr:colOff>114300</xdr:colOff>
      <xdr:row>86</xdr:row>
      <xdr:rowOff>142875</xdr:rowOff>
    </xdr:to>
    <xdr:graphicFrame macro="">
      <xdr:nvGraphicFramePr>
        <xdr:cNvPr id="40034" name="Chart 5">
          <a:extLst>
            <a:ext uri="{FF2B5EF4-FFF2-40B4-BE49-F238E27FC236}">
              <a16:creationId xmlns:a16="http://schemas.microsoft.com/office/drawing/2014/main" id="{00000000-0008-0000-0400-000062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71</xdr:row>
      <xdr:rowOff>9525</xdr:rowOff>
    </xdr:from>
    <xdr:to>
      <xdr:col>30</xdr:col>
      <xdr:colOff>123825</xdr:colOff>
      <xdr:row>79</xdr:row>
      <xdr:rowOff>0</xdr:rowOff>
    </xdr:to>
    <xdr:graphicFrame macro="">
      <xdr:nvGraphicFramePr>
        <xdr:cNvPr id="40035" name="Chart 11">
          <a:extLst>
            <a:ext uri="{FF2B5EF4-FFF2-40B4-BE49-F238E27FC236}">
              <a16:creationId xmlns:a16="http://schemas.microsoft.com/office/drawing/2014/main" id="{00000000-0008-0000-0400-000063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71</xdr:row>
      <xdr:rowOff>19050</xdr:rowOff>
    </xdr:from>
    <xdr:to>
      <xdr:col>46</xdr:col>
      <xdr:colOff>361950</xdr:colOff>
      <xdr:row>81</xdr:row>
      <xdr:rowOff>19050</xdr:rowOff>
    </xdr:to>
    <xdr:graphicFrame macro="">
      <xdr:nvGraphicFramePr>
        <xdr:cNvPr id="40036" name="Chart 12">
          <a:extLst>
            <a:ext uri="{FF2B5EF4-FFF2-40B4-BE49-F238E27FC236}">
              <a16:creationId xmlns:a16="http://schemas.microsoft.com/office/drawing/2014/main" id="{00000000-0008-0000-0400-000064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28575</xdr:colOff>
      <xdr:row>87</xdr:row>
      <xdr:rowOff>85724</xdr:rowOff>
    </xdr:from>
    <xdr:to>
      <xdr:col>46</xdr:col>
      <xdr:colOff>504825</xdr:colOff>
      <xdr:row>98</xdr:row>
      <xdr:rowOff>11906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</xdr:rowOff>
    </xdr:from>
    <xdr:to>
      <xdr:col>47</xdr:col>
      <xdr:colOff>19050</xdr:colOff>
      <xdr:row>68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81</xdr:row>
      <xdr:rowOff>19050</xdr:rowOff>
    </xdr:from>
    <xdr:to>
      <xdr:col>30</xdr:col>
      <xdr:colOff>114300</xdr:colOff>
      <xdr:row>86</xdr:row>
      <xdr:rowOff>142875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71</xdr:row>
      <xdr:rowOff>9525</xdr:rowOff>
    </xdr:from>
    <xdr:to>
      <xdr:col>30</xdr:col>
      <xdr:colOff>123825</xdr:colOff>
      <xdr:row>79</xdr:row>
      <xdr:rowOff>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71</xdr:row>
      <xdr:rowOff>19050</xdr:rowOff>
    </xdr:from>
    <xdr:to>
      <xdr:col>46</xdr:col>
      <xdr:colOff>361950</xdr:colOff>
      <xdr:row>81</xdr:row>
      <xdr:rowOff>19050</xdr:rowOff>
    </xdr:to>
    <xdr:graphicFrame macro="">
      <xdr:nvGraphicFramePr>
        <xdr:cNvPr id="5" name="Chart 1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114300</xdr:colOff>
      <xdr:row>87</xdr:row>
      <xdr:rowOff>57150</xdr:rowOff>
    </xdr:from>
    <xdr:to>
      <xdr:col>46</xdr:col>
      <xdr:colOff>466725</xdr:colOff>
      <xdr:row>98</xdr:row>
      <xdr:rowOff>47625</xdr:rowOff>
    </xdr:to>
    <xdr:graphicFrame macro="">
      <xdr:nvGraphicFramePr>
        <xdr:cNvPr id="17" name="Grafik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</xdr:rowOff>
    </xdr:from>
    <xdr:to>
      <xdr:col>47</xdr:col>
      <xdr:colOff>19050</xdr:colOff>
      <xdr:row>68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81</xdr:row>
      <xdr:rowOff>19050</xdr:rowOff>
    </xdr:from>
    <xdr:to>
      <xdr:col>30</xdr:col>
      <xdr:colOff>114300</xdr:colOff>
      <xdr:row>86</xdr:row>
      <xdr:rowOff>142875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71</xdr:row>
      <xdr:rowOff>9525</xdr:rowOff>
    </xdr:from>
    <xdr:to>
      <xdr:col>30</xdr:col>
      <xdr:colOff>123825</xdr:colOff>
      <xdr:row>79</xdr:row>
      <xdr:rowOff>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71</xdr:row>
      <xdr:rowOff>19050</xdr:rowOff>
    </xdr:from>
    <xdr:to>
      <xdr:col>46</xdr:col>
      <xdr:colOff>361950</xdr:colOff>
      <xdr:row>81</xdr:row>
      <xdr:rowOff>19050</xdr:rowOff>
    </xdr:to>
    <xdr:graphicFrame macro="">
      <xdr:nvGraphicFramePr>
        <xdr:cNvPr id="5" name="Chart 1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76200</xdr:colOff>
      <xdr:row>88</xdr:row>
      <xdr:rowOff>66675</xdr:rowOff>
    </xdr:from>
    <xdr:to>
      <xdr:col>46</xdr:col>
      <xdr:colOff>523875</xdr:colOff>
      <xdr:row>98</xdr:row>
      <xdr:rowOff>76200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0</xdr:row>
      <xdr:rowOff>0</xdr:rowOff>
    </xdr:from>
    <xdr:to>
      <xdr:col>20</xdr:col>
      <xdr:colOff>19050</xdr:colOff>
      <xdr:row>3</xdr:row>
      <xdr:rowOff>142875</xdr:rowOff>
    </xdr:to>
    <xdr:pic>
      <xdr:nvPicPr>
        <xdr:cNvPr id="33851" name="Picture 2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3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0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45</xdr:row>
      <xdr:rowOff>142875</xdr:rowOff>
    </xdr:from>
    <xdr:to>
      <xdr:col>13</xdr:col>
      <xdr:colOff>190500</xdr:colOff>
      <xdr:row>52</xdr:row>
      <xdr:rowOff>133350</xdr:rowOff>
    </xdr:to>
    <xdr:graphicFrame macro="">
      <xdr:nvGraphicFramePr>
        <xdr:cNvPr id="33852" name="Chart 9">
          <a:extLst>
            <a:ext uri="{FF2B5EF4-FFF2-40B4-BE49-F238E27FC236}">
              <a16:creationId xmlns:a16="http://schemas.microsoft.com/office/drawing/2014/main" id="{00000000-0008-0000-0700-00003C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54</xdr:row>
      <xdr:rowOff>19050</xdr:rowOff>
    </xdr:from>
    <xdr:to>
      <xdr:col>13</xdr:col>
      <xdr:colOff>171450</xdr:colOff>
      <xdr:row>58</xdr:row>
      <xdr:rowOff>19050</xdr:rowOff>
    </xdr:to>
    <xdr:graphicFrame macro="">
      <xdr:nvGraphicFramePr>
        <xdr:cNvPr id="33853" name="Chart 10">
          <a:extLst>
            <a:ext uri="{FF2B5EF4-FFF2-40B4-BE49-F238E27FC236}">
              <a16:creationId xmlns:a16="http://schemas.microsoft.com/office/drawing/2014/main" id="{00000000-0008-0000-0700-00003D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361950</xdr:colOff>
      <xdr:row>45</xdr:row>
      <xdr:rowOff>142875</xdr:rowOff>
    </xdr:from>
    <xdr:to>
      <xdr:col>17</xdr:col>
      <xdr:colOff>714375</xdr:colOff>
      <xdr:row>52</xdr:row>
      <xdr:rowOff>133350</xdr:rowOff>
    </xdr:to>
    <xdr:graphicFrame macro="">
      <xdr:nvGraphicFramePr>
        <xdr:cNvPr id="33854" name="Chart 11">
          <a:extLst>
            <a:ext uri="{FF2B5EF4-FFF2-40B4-BE49-F238E27FC236}">
              <a16:creationId xmlns:a16="http://schemas.microsoft.com/office/drawing/2014/main" id="{00000000-0008-0000-0700-00003E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126206</xdr:colOff>
      <xdr:row>59</xdr:row>
      <xdr:rowOff>88107</xdr:rowOff>
    </xdr:from>
    <xdr:to>
      <xdr:col>17</xdr:col>
      <xdr:colOff>671512</xdr:colOff>
      <xdr:row>70</xdr:row>
      <xdr:rowOff>71439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Odev%20Tercih%20Listele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ABCDE"/>
      <sheetName val="10ABCDEF"/>
      <sheetName val="10G"/>
      <sheetName val="11ABCDE"/>
      <sheetName val="11TM"/>
      <sheetName val="12ABCD"/>
      <sheetName val="12TM"/>
      <sheetName val="12A_YILLIK"/>
      <sheetName val="Öğretmenler"/>
      <sheetName val="Kulüp-Ödev"/>
      <sheetName val="KULÜPLER"/>
      <sheetName val="9A"/>
      <sheetName val="9B"/>
      <sheetName val="9C"/>
      <sheetName val="9D"/>
      <sheetName val="9E"/>
      <sheetName val="10A"/>
      <sheetName val="10B"/>
      <sheetName val="10C"/>
      <sheetName val="10D"/>
      <sheetName val="10E"/>
      <sheetName val="10F"/>
      <sheetName val="10TMG"/>
      <sheetName val="11A"/>
      <sheetName val="11B"/>
      <sheetName val="11C"/>
      <sheetName val="11D"/>
      <sheetName val="11E"/>
      <sheetName val="11TMA"/>
      <sheetName val="12A"/>
      <sheetName val="12B"/>
      <sheetName val="12C"/>
      <sheetName val="12D"/>
      <sheetName val="12TMA"/>
    </sheetNames>
    <sheetDataSet>
      <sheetData sheetId="0">
        <row r="4">
          <cell r="C4">
            <v>12</v>
          </cell>
          <cell r="D4" t="str">
            <v>MUHAMMED SAFA DOĞANAY</v>
          </cell>
          <cell r="I4">
            <v>1</v>
          </cell>
          <cell r="J4">
            <v>3</v>
          </cell>
          <cell r="N4">
            <v>4</v>
          </cell>
          <cell r="P4">
            <v>2</v>
          </cell>
          <cell r="R4" t="str">
            <v>Geometri</v>
          </cell>
        </row>
        <row r="5">
          <cell r="C5">
            <v>14</v>
          </cell>
          <cell r="D5" t="str">
            <v>MEHMET KEKEÇ</v>
          </cell>
          <cell r="F5">
            <v>1</v>
          </cell>
          <cell r="I5">
            <v>4</v>
          </cell>
          <cell r="J5">
            <v>2</v>
          </cell>
          <cell r="N5">
            <v>5</v>
          </cell>
          <cell r="P5">
            <v>3</v>
          </cell>
          <cell r="R5" t="str">
            <v>Biyoloji</v>
          </cell>
        </row>
        <row r="6">
          <cell r="C6">
            <v>16</v>
          </cell>
          <cell r="D6" t="str">
            <v>AYŞE MERVE TELİS</v>
          </cell>
          <cell r="I6">
            <v>4</v>
          </cell>
          <cell r="J6">
            <v>1</v>
          </cell>
          <cell r="L6">
            <v>3</v>
          </cell>
          <cell r="N6">
            <v>5</v>
          </cell>
          <cell r="P6">
            <v>2</v>
          </cell>
          <cell r="R6" t="str">
            <v>Coğrafya</v>
          </cell>
        </row>
        <row r="7">
          <cell r="C7">
            <v>18</v>
          </cell>
          <cell r="D7" t="str">
            <v>MEHMET SENCER ALTUNTOP</v>
          </cell>
          <cell r="I7">
            <v>4</v>
          </cell>
          <cell r="J7">
            <v>2</v>
          </cell>
          <cell r="N7">
            <v>5</v>
          </cell>
          <cell r="O7">
            <v>1</v>
          </cell>
          <cell r="P7">
            <v>3</v>
          </cell>
          <cell r="R7" t="str">
            <v>Fizik</v>
          </cell>
        </row>
        <row r="8">
          <cell r="C8">
            <v>21</v>
          </cell>
          <cell r="D8" t="str">
            <v>İBRAHİM DEMİRCAN</v>
          </cell>
          <cell r="E8">
            <v>1</v>
          </cell>
          <cell r="I8">
            <v>3</v>
          </cell>
          <cell r="N8">
            <v>2</v>
          </cell>
          <cell r="O8">
            <v>4</v>
          </cell>
          <cell r="P8">
            <v>5</v>
          </cell>
          <cell r="R8" t="str">
            <v>Matematik</v>
          </cell>
        </row>
        <row r="9">
          <cell r="C9">
            <v>22</v>
          </cell>
          <cell r="D9" t="str">
            <v>HANİFE DUYGU KORKMAZ</v>
          </cell>
          <cell r="J9">
            <v>1</v>
          </cell>
          <cell r="L9">
            <v>2</v>
          </cell>
          <cell r="N9">
            <v>5</v>
          </cell>
          <cell r="O9">
            <v>4</v>
          </cell>
          <cell r="P9">
            <v>3</v>
          </cell>
          <cell r="R9" t="str">
            <v>Coğrafya</v>
          </cell>
        </row>
        <row r="10">
          <cell r="C10">
            <v>23</v>
          </cell>
          <cell r="D10" t="str">
            <v>FATMA ŞEVVAL KÜRK</v>
          </cell>
          <cell r="F10">
            <v>4</v>
          </cell>
          <cell r="J10">
            <v>2</v>
          </cell>
          <cell r="L10">
            <v>3</v>
          </cell>
          <cell r="N10">
            <v>5</v>
          </cell>
          <cell r="P10">
            <v>1</v>
          </cell>
          <cell r="R10" t="str">
            <v>Tarih</v>
          </cell>
        </row>
        <row r="11">
          <cell r="C11">
            <v>24</v>
          </cell>
          <cell r="D11" t="str">
            <v>ASLIŞAH ATA</v>
          </cell>
          <cell r="F11">
            <v>5</v>
          </cell>
          <cell r="I11">
            <v>2</v>
          </cell>
          <cell r="M11">
            <v>3</v>
          </cell>
          <cell r="N11">
            <v>4</v>
          </cell>
          <cell r="P11">
            <v>1</v>
          </cell>
          <cell r="R11" t="str">
            <v>Geometri</v>
          </cell>
        </row>
        <row r="12">
          <cell r="C12">
            <v>25</v>
          </cell>
          <cell r="D12" t="str">
            <v>DUYGU KARAGİŞİ</v>
          </cell>
          <cell r="I12">
            <v>4</v>
          </cell>
          <cell r="J12">
            <v>2</v>
          </cell>
          <cell r="L12">
            <v>3</v>
          </cell>
          <cell r="N12">
            <v>5</v>
          </cell>
          <cell r="P12">
            <v>1</v>
          </cell>
          <cell r="R12" t="str">
            <v>Tarih</v>
          </cell>
        </row>
        <row r="13">
          <cell r="C13">
            <v>27</v>
          </cell>
          <cell r="D13" t="str">
            <v>ÖMER NECATİ SAĞLAM</v>
          </cell>
          <cell r="H13">
            <v>1</v>
          </cell>
          <cell r="J13">
            <v>4</v>
          </cell>
          <cell r="N13">
            <v>5</v>
          </cell>
          <cell r="O13">
            <v>3</v>
          </cell>
          <cell r="P13">
            <v>2</v>
          </cell>
          <cell r="R13" t="str">
            <v>Edebiyat</v>
          </cell>
        </row>
        <row r="14">
          <cell r="C14">
            <v>30</v>
          </cell>
          <cell r="D14" t="str">
            <v>MEHMET MUSTAFA ERDOĞAN</v>
          </cell>
          <cell r="E14">
            <v>4</v>
          </cell>
          <cell r="I14">
            <v>2</v>
          </cell>
          <cell r="J14">
            <v>3</v>
          </cell>
          <cell r="N14">
            <v>5</v>
          </cell>
          <cell r="P14">
            <v>1</v>
          </cell>
          <cell r="R14" t="str">
            <v>Tarih</v>
          </cell>
        </row>
        <row r="15">
          <cell r="C15">
            <v>32</v>
          </cell>
          <cell r="D15" t="str">
            <v>BÜŞRA DOĞAN</v>
          </cell>
          <cell r="J15">
            <v>2</v>
          </cell>
          <cell r="L15">
            <v>3</v>
          </cell>
          <cell r="M15">
            <v>1</v>
          </cell>
          <cell r="N15">
            <v>5</v>
          </cell>
          <cell r="P15">
            <v>4</v>
          </cell>
          <cell r="R15" t="str">
            <v>İngilizce</v>
          </cell>
        </row>
        <row r="16">
          <cell r="C16">
            <v>33</v>
          </cell>
          <cell r="D16" t="str">
            <v>FATİH GÖK</v>
          </cell>
          <cell r="E16">
            <v>1</v>
          </cell>
          <cell r="F16">
            <v>3</v>
          </cell>
          <cell r="I16">
            <v>4</v>
          </cell>
          <cell r="N16">
            <v>5</v>
          </cell>
          <cell r="P16">
            <v>2</v>
          </cell>
          <cell r="R16" t="str">
            <v>Matematik</v>
          </cell>
        </row>
        <row r="17">
          <cell r="C17">
            <v>34</v>
          </cell>
          <cell r="D17" t="str">
            <v>ALPEREN ÖZDEMİR</v>
          </cell>
          <cell r="F17">
            <v>1</v>
          </cell>
          <cell r="J17">
            <v>2</v>
          </cell>
          <cell r="N17">
            <v>5</v>
          </cell>
          <cell r="O17">
            <v>3</v>
          </cell>
          <cell r="P17">
            <v>4</v>
          </cell>
          <cell r="R17" t="str">
            <v>Biyoloji</v>
          </cell>
        </row>
        <row r="18">
          <cell r="C18">
            <v>35</v>
          </cell>
          <cell r="D18" t="str">
            <v>BEHİYE SİBEL ERCİYES</v>
          </cell>
          <cell r="F18">
            <v>3</v>
          </cell>
          <cell r="I18">
            <v>1</v>
          </cell>
          <cell r="J18">
            <v>4</v>
          </cell>
          <cell r="N18">
            <v>5</v>
          </cell>
          <cell r="O18">
            <v>2</v>
          </cell>
          <cell r="R18" t="str">
            <v>Geometri</v>
          </cell>
        </row>
        <row r="19">
          <cell r="C19">
            <v>37</v>
          </cell>
          <cell r="D19" t="str">
            <v>BİLAL YILDIRIM</v>
          </cell>
          <cell r="E19">
            <v>2</v>
          </cell>
          <cell r="J19">
            <v>4</v>
          </cell>
          <cell r="N19">
            <v>5</v>
          </cell>
          <cell r="O19">
            <v>1</v>
          </cell>
          <cell r="P19">
            <v>3</v>
          </cell>
          <cell r="R19" t="str">
            <v>Fizik</v>
          </cell>
        </row>
        <row r="20">
          <cell r="C20">
            <v>39</v>
          </cell>
          <cell r="D20" t="str">
            <v>KADRİYE İREM KAPUSUZ</v>
          </cell>
          <cell r="I20">
            <v>1</v>
          </cell>
          <cell r="J20">
            <v>3</v>
          </cell>
          <cell r="L20">
            <v>2</v>
          </cell>
          <cell r="M20">
            <v>4</v>
          </cell>
          <cell r="N20">
            <v>5</v>
          </cell>
          <cell r="R20" t="str">
            <v>Geometri</v>
          </cell>
        </row>
        <row r="21">
          <cell r="C21">
            <v>41</v>
          </cell>
          <cell r="D21" t="str">
            <v>TUGAY MERT SEYHAN</v>
          </cell>
          <cell r="F21">
            <v>5</v>
          </cell>
          <cell r="I21">
            <v>4</v>
          </cell>
          <cell r="J21">
            <v>2</v>
          </cell>
          <cell r="N21">
            <v>3</v>
          </cell>
          <cell r="P21">
            <v>1</v>
          </cell>
          <cell r="R21" t="str">
            <v>Tarih</v>
          </cell>
        </row>
        <row r="22">
          <cell r="C22">
            <v>43</v>
          </cell>
          <cell r="D22" t="str">
            <v>NECİP ENES GÖKSU</v>
          </cell>
          <cell r="I22">
            <v>3</v>
          </cell>
          <cell r="J22">
            <v>2</v>
          </cell>
          <cell r="N22">
            <v>5</v>
          </cell>
          <cell r="O22">
            <v>4</v>
          </cell>
          <cell r="P22">
            <v>1</v>
          </cell>
          <cell r="R22" t="str">
            <v>Tarih</v>
          </cell>
        </row>
        <row r="23">
          <cell r="C23">
            <v>44</v>
          </cell>
          <cell r="D23" t="str">
            <v>ANIL TOLGA ATEŞLİ</v>
          </cell>
          <cell r="F23">
            <v>2</v>
          </cell>
          <cell r="J23">
            <v>5</v>
          </cell>
          <cell r="L23">
            <v>1</v>
          </cell>
          <cell r="N23">
            <v>4</v>
          </cell>
          <cell r="O23">
            <v>3</v>
          </cell>
          <cell r="R23" t="str">
            <v>Kimya</v>
          </cell>
        </row>
        <row r="24">
          <cell r="C24">
            <v>45</v>
          </cell>
          <cell r="D24" t="str">
            <v>MÜYESSER ÇERÇİ</v>
          </cell>
          <cell r="E24">
            <v>4</v>
          </cell>
          <cell r="I24">
            <v>3</v>
          </cell>
          <cell r="J24">
            <v>2</v>
          </cell>
          <cell r="N24">
            <v>5</v>
          </cell>
          <cell r="P24">
            <v>1</v>
          </cell>
          <cell r="R24" t="str">
            <v>Coğrafya</v>
          </cell>
        </row>
        <row r="25">
          <cell r="C25">
            <v>46</v>
          </cell>
          <cell r="D25" t="str">
            <v>ÖMER BUĞRAHAN TAŞ</v>
          </cell>
          <cell r="E25">
            <v>1</v>
          </cell>
          <cell r="I25">
            <v>3</v>
          </cell>
          <cell r="J25">
            <v>2</v>
          </cell>
          <cell r="N25">
            <v>5</v>
          </cell>
          <cell r="P25">
            <v>4</v>
          </cell>
          <cell r="R25" t="str">
            <v>Matematik</v>
          </cell>
        </row>
        <row r="26">
          <cell r="C26">
            <v>47</v>
          </cell>
          <cell r="D26" t="str">
            <v>HAKTAN SAFA DİKİLİTAŞ</v>
          </cell>
          <cell r="E26">
            <v>2</v>
          </cell>
          <cell r="J26">
            <v>4</v>
          </cell>
          <cell r="N26">
            <v>5</v>
          </cell>
          <cell r="O26">
            <v>1</v>
          </cell>
          <cell r="P26">
            <v>3</v>
          </cell>
          <cell r="R26" t="str">
            <v>Fizik</v>
          </cell>
        </row>
        <row r="27">
          <cell r="C27">
            <v>48</v>
          </cell>
          <cell r="D27" t="str">
            <v>DUYGU KAYA</v>
          </cell>
          <cell r="E27">
            <v>4</v>
          </cell>
          <cell r="I27">
            <v>5</v>
          </cell>
          <cell r="J27">
            <v>1</v>
          </cell>
          <cell r="N27">
            <v>3</v>
          </cell>
          <cell r="P27">
            <v>2</v>
          </cell>
          <cell r="R27" t="str">
            <v>Coğrafya</v>
          </cell>
        </row>
        <row r="28">
          <cell r="C28">
            <v>49</v>
          </cell>
          <cell r="D28" t="str">
            <v>MUSTAFA FİŞEKÇİOĞLU</v>
          </cell>
          <cell r="F28">
            <v>1</v>
          </cell>
          <cell r="I28">
            <v>2</v>
          </cell>
          <cell r="J28">
            <v>3</v>
          </cell>
          <cell r="N28">
            <v>5</v>
          </cell>
          <cell r="O28">
            <v>4</v>
          </cell>
          <cell r="R28" t="str">
            <v>Biyoloji</v>
          </cell>
        </row>
        <row r="29">
          <cell r="C29">
            <v>51</v>
          </cell>
          <cell r="D29" t="str">
            <v>NUH MEHMET ÖZMERDİVENLİ</v>
          </cell>
          <cell r="F29">
            <v>4</v>
          </cell>
          <cell r="I29">
            <v>1</v>
          </cell>
          <cell r="N29">
            <v>5</v>
          </cell>
          <cell r="O29">
            <v>3</v>
          </cell>
          <cell r="P29">
            <v>2</v>
          </cell>
          <cell r="R29" t="str">
            <v>Geometri</v>
          </cell>
        </row>
        <row r="30">
          <cell r="C30">
            <v>52</v>
          </cell>
          <cell r="D30" t="str">
            <v>SERVET İZEL BÜYÜKPATIR</v>
          </cell>
          <cell r="E30">
            <v>1</v>
          </cell>
          <cell r="I30">
            <v>2</v>
          </cell>
          <cell r="L30">
            <v>3</v>
          </cell>
          <cell r="N30">
            <v>5</v>
          </cell>
          <cell r="O30">
            <v>4</v>
          </cell>
          <cell r="R30" t="str">
            <v>Matematik</v>
          </cell>
        </row>
        <row r="31">
          <cell r="C31">
            <v>53</v>
          </cell>
          <cell r="D31" t="str">
            <v>MÜRÜVVET TUĞÇE TOPALOĞLU</v>
          </cell>
          <cell r="E31">
            <v>3</v>
          </cell>
          <cell r="J31">
            <v>4</v>
          </cell>
          <cell r="M31">
            <v>2</v>
          </cell>
          <cell r="N31">
            <v>5</v>
          </cell>
          <cell r="P31">
            <v>1</v>
          </cell>
          <cell r="R31" t="str">
            <v>İngilizce</v>
          </cell>
        </row>
        <row r="32">
          <cell r="C32">
            <v>627</v>
          </cell>
          <cell r="D32" t="str">
            <v>SILA ŞAHİN</v>
          </cell>
          <cell r="F32">
            <v>4</v>
          </cell>
          <cell r="I32">
            <v>3</v>
          </cell>
          <cell r="J32">
            <v>2</v>
          </cell>
          <cell r="N32">
            <v>5</v>
          </cell>
          <cell r="P32">
            <v>1</v>
          </cell>
          <cell r="R32" t="str">
            <v>Tarih</v>
          </cell>
        </row>
        <row r="33">
          <cell r="C33">
            <v>628</v>
          </cell>
          <cell r="D33" t="str">
            <v>BUĞRA ZOROĞLU</v>
          </cell>
          <cell r="F33">
            <v>5</v>
          </cell>
          <cell r="J33">
            <v>1</v>
          </cell>
          <cell r="M33">
            <v>2</v>
          </cell>
          <cell r="N33">
            <v>4</v>
          </cell>
          <cell r="P33">
            <v>3</v>
          </cell>
          <cell r="R33" t="str">
            <v>Coğrafya</v>
          </cell>
        </row>
        <row r="35">
          <cell r="C35">
            <v>54</v>
          </cell>
          <cell r="D35" t="str">
            <v>MEHMET ALİ HASILCI</v>
          </cell>
          <cell r="R35" t="str">
            <v>Fizik</v>
          </cell>
        </row>
        <row r="36">
          <cell r="C36">
            <v>55</v>
          </cell>
          <cell r="D36" t="str">
            <v>İLKNUR SEZEN ALTAN</v>
          </cell>
          <cell r="R36" t="str">
            <v>Geometri</v>
          </cell>
        </row>
        <row r="37">
          <cell r="C37">
            <v>57</v>
          </cell>
          <cell r="D37" t="str">
            <v>HAKAN OKANDAN</v>
          </cell>
          <cell r="R37" t="str">
            <v>Tarih</v>
          </cell>
        </row>
        <row r="38">
          <cell r="C38">
            <v>60</v>
          </cell>
          <cell r="D38" t="str">
            <v>ALPER ASLAN</v>
          </cell>
          <cell r="R38" t="str">
            <v>Coğrafya</v>
          </cell>
        </row>
        <row r="39">
          <cell r="C39">
            <v>61</v>
          </cell>
          <cell r="D39" t="str">
            <v>MEHMET CİHAN KOLSUZ</v>
          </cell>
          <cell r="R39" t="str">
            <v>Tarih</v>
          </cell>
        </row>
        <row r="40">
          <cell r="C40">
            <v>63</v>
          </cell>
          <cell r="D40" t="str">
            <v>RABİA KABAKCI</v>
          </cell>
          <cell r="R40" t="str">
            <v>Biyoloji</v>
          </cell>
        </row>
        <row r="41">
          <cell r="C41">
            <v>64</v>
          </cell>
          <cell r="D41" t="str">
            <v>UFUK TÜYLÜ</v>
          </cell>
          <cell r="R41" t="str">
            <v>Geometri</v>
          </cell>
        </row>
        <row r="42">
          <cell r="C42">
            <v>65</v>
          </cell>
          <cell r="D42" t="str">
            <v>FURKAN AKSOY</v>
          </cell>
          <cell r="R42" t="str">
            <v>Din Kül.</v>
          </cell>
        </row>
        <row r="43">
          <cell r="C43">
            <v>66</v>
          </cell>
          <cell r="D43" t="str">
            <v>AHMET ÖDEV</v>
          </cell>
          <cell r="R43" t="str">
            <v>Tarih</v>
          </cell>
        </row>
        <row r="44">
          <cell r="C44">
            <v>67</v>
          </cell>
          <cell r="D44" t="str">
            <v>SÜLEYMAN YAMAKOĞLU</v>
          </cell>
          <cell r="R44" t="str">
            <v>Matematik</v>
          </cell>
        </row>
        <row r="45">
          <cell r="C45">
            <v>68</v>
          </cell>
          <cell r="D45" t="str">
            <v>MUSTAFA UĞUR</v>
          </cell>
          <cell r="R45" t="str">
            <v>Fizik</v>
          </cell>
        </row>
        <row r="46">
          <cell r="C46">
            <v>71</v>
          </cell>
          <cell r="D46" t="str">
            <v>AHMET ŞEMİ ASARKAYA</v>
          </cell>
          <cell r="R46" t="str">
            <v>Biyoloji</v>
          </cell>
        </row>
        <row r="47">
          <cell r="C47">
            <v>72</v>
          </cell>
          <cell r="D47" t="str">
            <v>HATİCE BEYZA YILDIZ</v>
          </cell>
          <cell r="R47" t="str">
            <v>Kimya</v>
          </cell>
        </row>
        <row r="48">
          <cell r="C48">
            <v>73</v>
          </cell>
          <cell r="D48" t="str">
            <v>MELİK BUĞRA ÖZBUDAK</v>
          </cell>
          <cell r="R48" t="str">
            <v>Geometri</v>
          </cell>
        </row>
        <row r="49">
          <cell r="C49">
            <v>74</v>
          </cell>
          <cell r="D49" t="str">
            <v>BETÜL BATUHAN</v>
          </cell>
          <cell r="R49" t="str">
            <v>Coğrafya</v>
          </cell>
        </row>
        <row r="50">
          <cell r="C50">
            <v>76</v>
          </cell>
          <cell r="D50" t="str">
            <v>BEYZA ERCİYES</v>
          </cell>
          <cell r="R50" t="str">
            <v>Tarih</v>
          </cell>
        </row>
        <row r="51">
          <cell r="C51">
            <v>77</v>
          </cell>
          <cell r="D51" t="str">
            <v>GİZEM ERDOĞAN</v>
          </cell>
          <cell r="R51" t="str">
            <v>Coğrafya</v>
          </cell>
        </row>
        <row r="52">
          <cell r="C52">
            <v>79</v>
          </cell>
          <cell r="D52" t="str">
            <v>ŞEYMANUR BAHTİYARİ</v>
          </cell>
          <cell r="R52" t="str">
            <v>Tarih</v>
          </cell>
        </row>
        <row r="53">
          <cell r="C53">
            <v>81</v>
          </cell>
          <cell r="D53" t="str">
            <v>FİTNAT ASLI GÖĞER</v>
          </cell>
          <cell r="R53" t="str">
            <v>Coğrafya</v>
          </cell>
        </row>
        <row r="54">
          <cell r="C54">
            <v>82</v>
          </cell>
          <cell r="D54" t="str">
            <v>VOLKAN ÇİZMECİOĞLU</v>
          </cell>
          <cell r="R54" t="str">
            <v>Matematik</v>
          </cell>
        </row>
        <row r="55">
          <cell r="C55">
            <v>83</v>
          </cell>
          <cell r="D55" t="str">
            <v>ZEYNEP HİLAL ÖZENÇ</v>
          </cell>
          <cell r="R55" t="str">
            <v>Matematik</v>
          </cell>
        </row>
        <row r="56">
          <cell r="C56">
            <v>84</v>
          </cell>
          <cell r="D56" t="str">
            <v>FATMANUR KOÇYİĞİT</v>
          </cell>
          <cell r="R56" t="str">
            <v>İngilizce</v>
          </cell>
        </row>
        <row r="57">
          <cell r="C57">
            <v>85</v>
          </cell>
          <cell r="D57" t="str">
            <v>ZEYNEP ÖZDİL</v>
          </cell>
          <cell r="R57" t="str">
            <v>Biyoloji</v>
          </cell>
        </row>
        <row r="58">
          <cell r="C58">
            <v>86</v>
          </cell>
          <cell r="D58" t="str">
            <v>NUH MEHMET ÖZLEP</v>
          </cell>
          <cell r="R58" t="str">
            <v>Matematik</v>
          </cell>
        </row>
        <row r="59">
          <cell r="C59">
            <v>88</v>
          </cell>
          <cell r="D59" t="str">
            <v>İREM NUR BOLAT</v>
          </cell>
          <cell r="R59" t="str">
            <v>Biyoloji</v>
          </cell>
        </row>
        <row r="60">
          <cell r="C60">
            <v>90</v>
          </cell>
          <cell r="D60" t="str">
            <v>YUSRA İSMİ ŞAHİN</v>
          </cell>
          <cell r="R60" t="str">
            <v>Fizik</v>
          </cell>
        </row>
        <row r="61">
          <cell r="C61">
            <v>93</v>
          </cell>
          <cell r="D61" t="str">
            <v>FURKAN URAL</v>
          </cell>
          <cell r="R61" t="str">
            <v>Edebiyat</v>
          </cell>
        </row>
        <row r="62">
          <cell r="C62">
            <v>96</v>
          </cell>
          <cell r="D62" t="str">
            <v>ÖZLEM ERYILMAZ</v>
          </cell>
          <cell r="R62" t="str">
            <v>Fizik</v>
          </cell>
        </row>
        <row r="63">
          <cell r="C63">
            <v>97</v>
          </cell>
          <cell r="D63" t="str">
            <v>DİLARA BİNAL</v>
          </cell>
          <cell r="R63" t="str">
            <v>İngilizce</v>
          </cell>
        </row>
        <row r="64">
          <cell r="C64">
            <v>623</v>
          </cell>
          <cell r="D64" t="str">
            <v>HİLMİ ÇINAR</v>
          </cell>
        </row>
        <row r="66">
          <cell r="C66">
            <v>109</v>
          </cell>
          <cell r="D66" t="str">
            <v>EZGİ AVCI</v>
          </cell>
          <cell r="R66" t="str">
            <v>Tarih</v>
          </cell>
        </row>
        <row r="67">
          <cell r="C67">
            <v>121</v>
          </cell>
          <cell r="D67" t="str">
            <v>HATİCE NUR DOLANBAY</v>
          </cell>
          <cell r="R67" t="str">
            <v>Tarih</v>
          </cell>
        </row>
        <row r="68">
          <cell r="C68">
            <v>123</v>
          </cell>
          <cell r="D68" t="str">
            <v>ABDULLAH AKALIN</v>
          </cell>
          <cell r="R68" t="str">
            <v>Matematik</v>
          </cell>
        </row>
        <row r="69">
          <cell r="C69">
            <v>125</v>
          </cell>
          <cell r="D69" t="str">
            <v>BEYZA UZ</v>
          </cell>
          <cell r="R69" t="str">
            <v>Tarih</v>
          </cell>
        </row>
        <row r="70">
          <cell r="C70">
            <v>135</v>
          </cell>
          <cell r="D70" t="str">
            <v>HASAN GÖKTAŞ</v>
          </cell>
          <cell r="R70" t="str">
            <v>İngilizce</v>
          </cell>
        </row>
        <row r="71">
          <cell r="C71">
            <v>136</v>
          </cell>
          <cell r="D71" t="str">
            <v>ALPER TUĞŞAT KÜÇÜK</v>
          </cell>
          <cell r="R71" t="str">
            <v>Geometri</v>
          </cell>
        </row>
        <row r="72">
          <cell r="C72">
            <v>137</v>
          </cell>
          <cell r="D72" t="str">
            <v>OSMAN TUTAR</v>
          </cell>
          <cell r="R72" t="str">
            <v>Coğrafya</v>
          </cell>
        </row>
        <row r="73">
          <cell r="C73">
            <v>157</v>
          </cell>
          <cell r="D73" t="str">
            <v>MERVE ÜNER</v>
          </cell>
          <cell r="R73" t="str">
            <v>Coğrafya</v>
          </cell>
        </row>
        <row r="74">
          <cell r="C74">
            <v>159</v>
          </cell>
          <cell r="D74" t="str">
            <v>MEHMET PALA</v>
          </cell>
          <cell r="R74" t="str">
            <v>Biyoloji</v>
          </cell>
        </row>
        <row r="75">
          <cell r="C75">
            <v>161</v>
          </cell>
          <cell r="D75" t="str">
            <v>BAHAR NUR GÜPGÜPOĞLU</v>
          </cell>
          <cell r="R75" t="str">
            <v>Tarih</v>
          </cell>
        </row>
        <row r="76">
          <cell r="C76">
            <v>163</v>
          </cell>
          <cell r="D76" t="str">
            <v>MUSA GİRAYHAN ÖZTÜRK</v>
          </cell>
          <cell r="R76" t="str">
            <v>Coğrafya</v>
          </cell>
        </row>
        <row r="77">
          <cell r="C77">
            <v>165</v>
          </cell>
          <cell r="D77" t="str">
            <v>MEHMET SARITAŞ</v>
          </cell>
          <cell r="R77" t="str">
            <v>Coğrafya</v>
          </cell>
        </row>
        <row r="78">
          <cell r="C78">
            <v>168</v>
          </cell>
          <cell r="D78" t="str">
            <v>AMİNE EROL</v>
          </cell>
          <cell r="R78" t="str">
            <v>Fizik</v>
          </cell>
        </row>
        <row r="79">
          <cell r="C79">
            <v>171</v>
          </cell>
          <cell r="D79" t="str">
            <v>ABDULLAH EZEL ÖZBEY</v>
          </cell>
          <cell r="R79" t="str">
            <v>Coğrafya</v>
          </cell>
        </row>
        <row r="80">
          <cell r="C80">
            <v>177</v>
          </cell>
          <cell r="D80" t="str">
            <v>ABDULLAH OKAN TUNÇTAN</v>
          </cell>
          <cell r="R80" t="str">
            <v>Matematik</v>
          </cell>
        </row>
        <row r="81">
          <cell r="C81">
            <v>178</v>
          </cell>
          <cell r="D81" t="str">
            <v>AYŞE GÜRSOY</v>
          </cell>
          <cell r="R81" t="str">
            <v>Fizik</v>
          </cell>
        </row>
        <row r="82">
          <cell r="C82">
            <v>186</v>
          </cell>
          <cell r="D82" t="str">
            <v>KEVSER AKBULUT</v>
          </cell>
          <cell r="R82" t="str">
            <v>Kimya</v>
          </cell>
        </row>
        <row r="83">
          <cell r="C83">
            <v>232</v>
          </cell>
          <cell r="D83" t="str">
            <v>MUSTAFA AKTAR</v>
          </cell>
          <cell r="R83" t="str">
            <v>Coğrafya</v>
          </cell>
        </row>
        <row r="84">
          <cell r="C84">
            <v>242</v>
          </cell>
          <cell r="D84" t="str">
            <v>RABİA UYGUN</v>
          </cell>
          <cell r="R84" t="str">
            <v>Tarih</v>
          </cell>
        </row>
        <row r="85">
          <cell r="C85">
            <v>243</v>
          </cell>
          <cell r="D85" t="str">
            <v>MUSTAFA KUTLUAY YILDIRIM</v>
          </cell>
          <cell r="R85" t="str">
            <v>Coğrafya</v>
          </cell>
        </row>
        <row r="86">
          <cell r="C86">
            <v>245</v>
          </cell>
          <cell r="D86" t="str">
            <v>MUHAMMET MAHİR KARA</v>
          </cell>
          <cell r="R86" t="str">
            <v>Fizik</v>
          </cell>
        </row>
        <row r="87">
          <cell r="C87">
            <v>246</v>
          </cell>
          <cell r="D87" t="str">
            <v>BEKİR BENLİ</v>
          </cell>
          <cell r="R87" t="str">
            <v>İngilizce</v>
          </cell>
        </row>
        <row r="88">
          <cell r="C88">
            <v>248</v>
          </cell>
          <cell r="D88" t="str">
            <v>MERVE TUZ</v>
          </cell>
          <cell r="R88" t="str">
            <v>İngilizce</v>
          </cell>
        </row>
        <row r="89">
          <cell r="C89">
            <v>251</v>
          </cell>
          <cell r="D89" t="str">
            <v>GÜZİDE SEDA İPEK</v>
          </cell>
          <cell r="R89" t="str">
            <v>Matematik</v>
          </cell>
        </row>
        <row r="90">
          <cell r="C90">
            <v>252</v>
          </cell>
          <cell r="D90" t="str">
            <v>YUSUF MERT OĞUZ</v>
          </cell>
          <cell r="R90" t="str">
            <v>Matematik</v>
          </cell>
        </row>
        <row r="91">
          <cell r="C91">
            <v>509</v>
          </cell>
          <cell r="D91" t="str">
            <v>ZEYNEP SU</v>
          </cell>
          <cell r="R91" t="str">
            <v>Fizik</v>
          </cell>
        </row>
        <row r="92">
          <cell r="C92">
            <v>623</v>
          </cell>
          <cell r="D92" t="str">
            <v>KÜBRA KILIÇ</v>
          </cell>
          <cell r="R92" t="str">
            <v>Tarih</v>
          </cell>
        </row>
        <row r="93">
          <cell r="C93">
            <v>624</v>
          </cell>
          <cell r="D93" t="str">
            <v>İREM ÖZYALÇIN</v>
          </cell>
          <cell r="R93" t="str">
            <v>İngilizce</v>
          </cell>
        </row>
        <row r="94">
          <cell r="C94">
            <v>625</v>
          </cell>
          <cell r="D94" t="str">
            <v>TUĞBA ALTUNEL</v>
          </cell>
          <cell r="R94" t="str">
            <v>Tarih</v>
          </cell>
        </row>
        <row r="95">
          <cell r="C95">
            <v>626</v>
          </cell>
          <cell r="D95" t="str">
            <v>TALHA YASİN ÇAVUŞOĞLU</v>
          </cell>
          <cell r="R95" t="str">
            <v>Matematik</v>
          </cell>
        </row>
        <row r="97">
          <cell r="C97">
            <v>133</v>
          </cell>
          <cell r="D97" t="str">
            <v>ECEM ÖZGE TÜRK</v>
          </cell>
          <cell r="R97" t="str">
            <v>Coğrafya</v>
          </cell>
        </row>
        <row r="98">
          <cell r="C98">
            <v>273</v>
          </cell>
          <cell r="D98" t="str">
            <v>DİDEM NİSA TÜZÜN</v>
          </cell>
          <cell r="R98" t="str">
            <v>Matematik</v>
          </cell>
        </row>
        <row r="99">
          <cell r="C99">
            <v>282</v>
          </cell>
          <cell r="D99" t="str">
            <v>BURAK CAN ERDOĞAN</v>
          </cell>
          <cell r="R99" t="str">
            <v>Biyoloji</v>
          </cell>
        </row>
        <row r="100">
          <cell r="C100">
            <v>290</v>
          </cell>
          <cell r="D100" t="str">
            <v>PAŞA CAĞRI KÖROĞLU</v>
          </cell>
          <cell r="R100" t="str">
            <v>Fizik</v>
          </cell>
        </row>
        <row r="101">
          <cell r="C101">
            <v>294</v>
          </cell>
          <cell r="D101" t="str">
            <v>SİBEL GÖZDE ÜNAL</v>
          </cell>
          <cell r="R101" t="str">
            <v>Kimya</v>
          </cell>
        </row>
        <row r="102">
          <cell r="C102">
            <v>295</v>
          </cell>
          <cell r="D102" t="str">
            <v>SELMAN CANDAN</v>
          </cell>
          <cell r="R102" t="str">
            <v>Dil ve Anl.</v>
          </cell>
        </row>
        <row r="103">
          <cell r="C103">
            <v>326</v>
          </cell>
          <cell r="D103" t="str">
            <v>MAHMUT MERMERDİREK</v>
          </cell>
          <cell r="R103" t="str">
            <v>Dil ve Anl.</v>
          </cell>
        </row>
        <row r="104">
          <cell r="C104">
            <v>331</v>
          </cell>
          <cell r="D104" t="str">
            <v>ELİF SELİN AKSOY</v>
          </cell>
          <cell r="R104" t="str">
            <v>Geometri</v>
          </cell>
        </row>
        <row r="105">
          <cell r="C105">
            <v>332</v>
          </cell>
          <cell r="D105" t="str">
            <v>ARZU NUR ŞAHİN</v>
          </cell>
          <cell r="R105" t="str">
            <v>Fizik</v>
          </cell>
        </row>
        <row r="106">
          <cell r="C106">
            <v>337</v>
          </cell>
          <cell r="D106" t="str">
            <v>UTKU BEKYÜREK</v>
          </cell>
          <cell r="R106" t="str">
            <v>Edebiyat</v>
          </cell>
        </row>
        <row r="107">
          <cell r="C107">
            <v>343</v>
          </cell>
          <cell r="D107" t="str">
            <v>SEDA DEMİR</v>
          </cell>
          <cell r="R107" t="str">
            <v>Dil ve Anl.</v>
          </cell>
        </row>
        <row r="108">
          <cell r="C108">
            <v>344</v>
          </cell>
          <cell r="D108" t="str">
            <v>ÖMER BAŞOK</v>
          </cell>
          <cell r="R108" t="str">
            <v>Geometri</v>
          </cell>
        </row>
        <row r="109">
          <cell r="C109">
            <v>352</v>
          </cell>
          <cell r="D109" t="str">
            <v>BORA VURAL</v>
          </cell>
          <cell r="R109" t="str">
            <v>Matematik</v>
          </cell>
        </row>
        <row r="110">
          <cell r="C110">
            <v>364</v>
          </cell>
          <cell r="D110" t="str">
            <v>ELİF TUZDELEN</v>
          </cell>
          <cell r="R110" t="str">
            <v>Kimya</v>
          </cell>
        </row>
        <row r="111">
          <cell r="C111">
            <v>378</v>
          </cell>
          <cell r="D111" t="str">
            <v>MÜCAHİD DURMUŞ</v>
          </cell>
          <cell r="R111" t="str">
            <v>Edebiyat</v>
          </cell>
        </row>
        <row r="112">
          <cell r="C112">
            <v>379</v>
          </cell>
          <cell r="D112" t="str">
            <v>RABİA NUR SOLAK</v>
          </cell>
          <cell r="R112" t="str">
            <v>Biyoloji</v>
          </cell>
        </row>
        <row r="113">
          <cell r="C113">
            <v>385</v>
          </cell>
          <cell r="D113" t="str">
            <v>ALİ BERKE YILMAZ</v>
          </cell>
          <cell r="R113" t="str">
            <v>Fizik</v>
          </cell>
        </row>
        <row r="114">
          <cell r="C114">
            <v>406</v>
          </cell>
          <cell r="D114" t="str">
            <v>BÜŞRA SOMDAŞ</v>
          </cell>
          <cell r="R114" t="str">
            <v>Biyoloji</v>
          </cell>
        </row>
        <row r="115">
          <cell r="C115">
            <v>412</v>
          </cell>
          <cell r="D115" t="str">
            <v>AHMET KAAN DÖNMEZ</v>
          </cell>
          <cell r="R115" t="str">
            <v>İngilizce</v>
          </cell>
        </row>
        <row r="116">
          <cell r="C116">
            <v>441</v>
          </cell>
          <cell r="D116" t="str">
            <v>SEVİM KARLİ</v>
          </cell>
          <cell r="R116" t="str">
            <v>Coğrafya</v>
          </cell>
        </row>
        <row r="117">
          <cell r="C117">
            <v>446</v>
          </cell>
          <cell r="D117" t="str">
            <v>MEHMET OĞUZ UZUNDAĞ</v>
          </cell>
          <cell r="R117" t="str">
            <v>Biyoloji</v>
          </cell>
        </row>
        <row r="118">
          <cell r="C118">
            <v>454</v>
          </cell>
          <cell r="D118" t="str">
            <v>SİBEL YÜKSEK</v>
          </cell>
          <cell r="R118" t="str">
            <v>Dil ve Anl.</v>
          </cell>
        </row>
        <row r="119">
          <cell r="C119">
            <v>460</v>
          </cell>
          <cell r="D119" t="str">
            <v>SALİHA HAS</v>
          </cell>
          <cell r="R119" t="str">
            <v>Kimya</v>
          </cell>
        </row>
        <row r="120">
          <cell r="C120">
            <v>462</v>
          </cell>
          <cell r="D120" t="str">
            <v>YASİN BURAK AK</v>
          </cell>
          <cell r="R120" t="str">
            <v>Biyoloji</v>
          </cell>
        </row>
        <row r="121">
          <cell r="C121">
            <v>470</v>
          </cell>
          <cell r="D121" t="str">
            <v>NERMİN FATMA GÜLCÜK</v>
          </cell>
          <cell r="R121" t="str">
            <v>Matematik</v>
          </cell>
        </row>
        <row r="122">
          <cell r="C122">
            <v>495</v>
          </cell>
          <cell r="D122" t="str">
            <v>LÜTFİ YÖSAVEL</v>
          </cell>
          <cell r="R122" t="str">
            <v>Coğrafya</v>
          </cell>
        </row>
        <row r="123">
          <cell r="C123">
            <v>496</v>
          </cell>
          <cell r="D123" t="str">
            <v>PINAR TURHAN</v>
          </cell>
          <cell r="R123" t="str">
            <v>Coğrafya</v>
          </cell>
        </row>
        <row r="124">
          <cell r="C124">
            <v>498</v>
          </cell>
          <cell r="D124" t="str">
            <v>ALİ İHSAN KAVİ</v>
          </cell>
          <cell r="R124" t="str">
            <v>Dil ve Anl.</v>
          </cell>
        </row>
        <row r="125">
          <cell r="C125">
            <v>629</v>
          </cell>
          <cell r="D125" t="str">
            <v>AHMET SERDAR ÖZDEMİR</v>
          </cell>
          <cell r="R125" t="str">
            <v>Biyoloji</v>
          </cell>
        </row>
        <row r="126">
          <cell r="C126">
            <v>630</v>
          </cell>
          <cell r="D126" t="str">
            <v>RUMEYSA AYDIN</v>
          </cell>
          <cell r="R126" t="str">
            <v>Coğrafya</v>
          </cell>
        </row>
        <row r="127">
          <cell r="C127">
            <v>623</v>
          </cell>
          <cell r="D127" t="str">
            <v>Hilme ÇINAR</v>
          </cell>
          <cell r="R127" t="str">
            <v>Geometri</v>
          </cell>
        </row>
        <row r="129">
          <cell r="C129">
            <v>532</v>
          </cell>
          <cell r="D129" t="str">
            <v>GONCAGÜL NAZİK</v>
          </cell>
          <cell r="R129" t="str">
            <v>Fizik</v>
          </cell>
        </row>
        <row r="130">
          <cell r="C130">
            <v>539</v>
          </cell>
          <cell r="D130" t="str">
            <v>BAHRİ EREN UZUNER</v>
          </cell>
          <cell r="R130" t="str">
            <v>Biyoloji</v>
          </cell>
        </row>
        <row r="131">
          <cell r="C131">
            <v>582</v>
          </cell>
          <cell r="D131" t="str">
            <v>MEHMET TOKYAY</v>
          </cell>
          <cell r="R131" t="str">
            <v>Edebiyat</v>
          </cell>
        </row>
        <row r="132">
          <cell r="C132">
            <v>583</v>
          </cell>
          <cell r="D132" t="str">
            <v>TUĞÇE ÖZKARDAŞ</v>
          </cell>
          <cell r="R132" t="str">
            <v>Geometri</v>
          </cell>
        </row>
        <row r="133">
          <cell r="C133">
            <v>584</v>
          </cell>
          <cell r="D133" t="str">
            <v>MUSTAFA AKIN</v>
          </cell>
          <cell r="R133" t="str">
            <v>Geometri</v>
          </cell>
        </row>
        <row r="134">
          <cell r="C134">
            <v>585</v>
          </cell>
          <cell r="D134" t="str">
            <v>CANAN KAYNAR</v>
          </cell>
          <cell r="R134" t="str">
            <v>Biyoloji</v>
          </cell>
        </row>
        <row r="135">
          <cell r="C135">
            <v>587</v>
          </cell>
          <cell r="D135" t="str">
            <v>SELMAN GÜNDÜZ</v>
          </cell>
          <cell r="R135" t="str">
            <v>Kimya</v>
          </cell>
        </row>
        <row r="136">
          <cell r="C136">
            <v>588</v>
          </cell>
          <cell r="D136" t="str">
            <v>MELİH MEHMET BAHAR</v>
          </cell>
          <cell r="R136" t="str">
            <v>Coğrafya</v>
          </cell>
        </row>
        <row r="137">
          <cell r="C137">
            <v>594</v>
          </cell>
          <cell r="D137" t="str">
            <v>ESRA TURAN</v>
          </cell>
          <cell r="R137" t="str">
            <v>Coğrafya</v>
          </cell>
        </row>
        <row r="138">
          <cell r="C138">
            <v>595</v>
          </cell>
          <cell r="D138" t="str">
            <v>MUHAMMED YASİN YILMAZ</v>
          </cell>
          <cell r="R138" t="str">
            <v>Coğrafya</v>
          </cell>
        </row>
        <row r="139">
          <cell r="C139">
            <v>596</v>
          </cell>
          <cell r="D139" t="str">
            <v>AYBERK ÖZDEN</v>
          </cell>
          <cell r="R139" t="str">
            <v>Coğrafya</v>
          </cell>
        </row>
        <row r="140">
          <cell r="C140">
            <v>598</v>
          </cell>
          <cell r="D140" t="str">
            <v>İREM NUR ELHAN</v>
          </cell>
          <cell r="R140" t="str">
            <v>Biyoloji</v>
          </cell>
        </row>
        <row r="141">
          <cell r="C141">
            <v>601</v>
          </cell>
          <cell r="D141" t="str">
            <v>MUSTAFA ŞENER</v>
          </cell>
          <cell r="R141" t="str">
            <v>Edebiyat</v>
          </cell>
        </row>
        <row r="142">
          <cell r="C142">
            <v>605</v>
          </cell>
          <cell r="D142" t="str">
            <v>GÜLÇİN KARAMAN</v>
          </cell>
          <cell r="R142" t="str">
            <v>Fizik</v>
          </cell>
        </row>
        <row r="143">
          <cell r="C143">
            <v>606</v>
          </cell>
          <cell r="D143" t="str">
            <v>FETTAH DENİZ</v>
          </cell>
          <cell r="R143" t="str">
            <v>Edebiyat</v>
          </cell>
        </row>
        <row r="144">
          <cell r="C144">
            <v>607</v>
          </cell>
          <cell r="D144" t="str">
            <v>ŞEYMA YAZIR</v>
          </cell>
          <cell r="R144" t="str">
            <v>Geometri</v>
          </cell>
        </row>
        <row r="145">
          <cell r="C145">
            <v>608</v>
          </cell>
          <cell r="D145" t="str">
            <v>TÜLAY SOYDAN</v>
          </cell>
          <cell r="R145" t="str">
            <v>İngilizce</v>
          </cell>
        </row>
        <row r="146">
          <cell r="C146">
            <v>609</v>
          </cell>
          <cell r="D146" t="str">
            <v>NURAY BOZDAĞ</v>
          </cell>
          <cell r="R146" t="str">
            <v>Dil ve Anl.</v>
          </cell>
        </row>
        <row r="147">
          <cell r="C147">
            <v>611</v>
          </cell>
          <cell r="D147" t="str">
            <v>ARİFE KOÇ</v>
          </cell>
          <cell r="R147" t="str">
            <v>Kimya</v>
          </cell>
        </row>
        <row r="148">
          <cell r="C148">
            <v>612</v>
          </cell>
          <cell r="D148" t="str">
            <v>MEHİBE ASLAN</v>
          </cell>
          <cell r="R148" t="str">
            <v>Biyoloji</v>
          </cell>
        </row>
        <row r="149">
          <cell r="C149">
            <v>613</v>
          </cell>
          <cell r="D149" t="str">
            <v>BATUR ENÇ</v>
          </cell>
          <cell r="R149" t="str">
            <v>Dil ve Anl.</v>
          </cell>
        </row>
        <row r="150">
          <cell r="C150">
            <v>614</v>
          </cell>
          <cell r="D150" t="str">
            <v>BÜŞRA ADIBELLİ</v>
          </cell>
          <cell r="R150" t="str">
            <v>Geometri</v>
          </cell>
        </row>
        <row r="151">
          <cell r="C151">
            <v>615</v>
          </cell>
          <cell r="D151" t="str">
            <v>BİLGEHAN MERHAMETLİ</v>
          </cell>
          <cell r="R151" t="str">
            <v>Edebiyat</v>
          </cell>
        </row>
        <row r="152">
          <cell r="C152">
            <v>616</v>
          </cell>
          <cell r="D152" t="str">
            <v>AHMET BAKİ DİŞYAPAR</v>
          </cell>
          <cell r="R152" t="str">
            <v>Dil ve Anl.</v>
          </cell>
        </row>
        <row r="153">
          <cell r="C153">
            <v>617</v>
          </cell>
          <cell r="D153" t="str">
            <v>ZEYNEL SALTIK</v>
          </cell>
          <cell r="R153" t="str">
            <v>Coğrafya</v>
          </cell>
        </row>
        <row r="154">
          <cell r="C154">
            <v>618</v>
          </cell>
          <cell r="D154" t="str">
            <v>SATUK BUĞRA TOHUMOĞLU</v>
          </cell>
          <cell r="R154" t="str">
            <v>Matematik</v>
          </cell>
        </row>
        <row r="155">
          <cell r="C155">
            <v>619</v>
          </cell>
          <cell r="D155" t="str">
            <v>SADİ TAHA AKTAŞ</v>
          </cell>
          <cell r="R155" t="str">
            <v>Fizik</v>
          </cell>
        </row>
        <row r="156">
          <cell r="C156">
            <v>620</v>
          </cell>
          <cell r="D156" t="str">
            <v>FİKRET FURKAN GÜRLEK</v>
          </cell>
          <cell r="R156" t="str">
            <v>Dil ve Anl.</v>
          </cell>
        </row>
        <row r="157">
          <cell r="C157">
            <v>621</v>
          </cell>
          <cell r="D157" t="str">
            <v>FATİH EKİCİ</v>
          </cell>
          <cell r="R157" t="str">
            <v>Biyoloji</v>
          </cell>
        </row>
        <row r="158">
          <cell r="C158">
            <v>622</v>
          </cell>
          <cell r="D158" t="str">
            <v>BATURAY SAPANCI</v>
          </cell>
          <cell r="R158" t="str">
            <v>İngilizce</v>
          </cell>
        </row>
      </sheetData>
      <sheetData sheetId="1">
        <row r="3">
          <cell r="C3">
            <v>10</v>
          </cell>
          <cell r="D3" t="str">
            <v>EMİNE ÇAĞLA ÇALIŞKAN</v>
          </cell>
          <cell r="R3" t="str">
            <v>Fizik</v>
          </cell>
        </row>
        <row r="4">
          <cell r="C4">
            <v>38</v>
          </cell>
          <cell r="D4" t="str">
            <v>EMRE ÇEVİK</v>
          </cell>
          <cell r="R4" t="str">
            <v>Tarih</v>
          </cell>
        </row>
        <row r="5">
          <cell r="C5">
            <v>225</v>
          </cell>
          <cell r="D5" t="str">
            <v>MUHARREM MELİH UTKAN</v>
          </cell>
          <cell r="R5" t="str">
            <v>Matematik</v>
          </cell>
        </row>
        <row r="6">
          <cell r="C6">
            <v>341</v>
          </cell>
          <cell r="D6" t="str">
            <v>METEHAN SÖNMEZ</v>
          </cell>
          <cell r="R6" t="str">
            <v>Matematik</v>
          </cell>
        </row>
        <row r="7">
          <cell r="C7">
            <v>410</v>
          </cell>
          <cell r="D7" t="str">
            <v>NİLAY GÖK</v>
          </cell>
          <cell r="R7" t="str">
            <v>Geometri</v>
          </cell>
        </row>
        <row r="8">
          <cell r="C8">
            <v>430</v>
          </cell>
          <cell r="D8" t="str">
            <v>DERYA ALAKUŞ</v>
          </cell>
          <cell r="R8" t="str">
            <v>Biyoloji</v>
          </cell>
        </row>
        <row r="9">
          <cell r="C9">
            <v>455</v>
          </cell>
          <cell r="D9" t="str">
            <v>ÖMER FURKAN GÜL</v>
          </cell>
          <cell r="R9" t="str">
            <v>Tarih</v>
          </cell>
        </row>
        <row r="10">
          <cell r="C10">
            <v>472</v>
          </cell>
          <cell r="D10" t="str">
            <v>UTKU BAYSAL</v>
          </cell>
          <cell r="R10" t="str">
            <v>Coğrafya</v>
          </cell>
        </row>
        <row r="11">
          <cell r="C11">
            <v>481</v>
          </cell>
          <cell r="D11" t="str">
            <v>TAHA DİRİM</v>
          </cell>
          <cell r="R11" t="str">
            <v>Geometri</v>
          </cell>
        </row>
        <row r="12">
          <cell r="C12">
            <v>484</v>
          </cell>
          <cell r="D12" t="str">
            <v>MUSTAFA SELVİ</v>
          </cell>
          <cell r="R12" t="str">
            <v>Fizik</v>
          </cell>
        </row>
        <row r="13">
          <cell r="C13">
            <v>486</v>
          </cell>
          <cell r="D13" t="str">
            <v>KÜBRA ÇAM</v>
          </cell>
          <cell r="R13" t="str">
            <v>Coğrafya</v>
          </cell>
        </row>
        <row r="14">
          <cell r="C14">
            <v>491</v>
          </cell>
          <cell r="D14" t="str">
            <v>BAHRİ ŞAMİL KORKMAZ</v>
          </cell>
          <cell r="R14" t="str">
            <v>Tarih</v>
          </cell>
        </row>
        <row r="15">
          <cell r="C15">
            <v>493</v>
          </cell>
          <cell r="D15" t="str">
            <v>FURKAN CEYLAN</v>
          </cell>
          <cell r="R15" t="str">
            <v>İngilizce</v>
          </cell>
        </row>
        <row r="16">
          <cell r="C16">
            <v>497</v>
          </cell>
          <cell r="D16" t="str">
            <v>HASAN HÜSEYİN KEKLİK</v>
          </cell>
          <cell r="R16" t="str">
            <v>İngilizce</v>
          </cell>
        </row>
        <row r="17">
          <cell r="C17">
            <v>506</v>
          </cell>
          <cell r="D17" t="str">
            <v>EMRE UĞUZ</v>
          </cell>
          <cell r="R17" t="str">
            <v>Tarih</v>
          </cell>
        </row>
        <row r="18">
          <cell r="C18">
            <v>512</v>
          </cell>
          <cell r="D18" t="str">
            <v>NİGAHBAN BEGÜM İNCİROĞLU</v>
          </cell>
          <cell r="R18" t="str">
            <v>Geometri</v>
          </cell>
        </row>
        <row r="19">
          <cell r="C19">
            <v>515</v>
          </cell>
          <cell r="D19" t="str">
            <v>KUTAY DURUKAN</v>
          </cell>
          <cell r="R19" t="str">
            <v>Matematik</v>
          </cell>
        </row>
        <row r="20">
          <cell r="C20">
            <v>518</v>
          </cell>
          <cell r="D20" t="str">
            <v>METEHAN KOÇ</v>
          </cell>
          <cell r="R20" t="str">
            <v>Kimya</v>
          </cell>
        </row>
        <row r="21">
          <cell r="C21">
            <v>520</v>
          </cell>
          <cell r="D21" t="str">
            <v>GAMZE ÇİLSAL</v>
          </cell>
          <cell r="R21" t="str">
            <v>Kimya</v>
          </cell>
        </row>
        <row r="22">
          <cell r="C22">
            <v>529</v>
          </cell>
          <cell r="D22" t="str">
            <v>ZEYNEP KAYA</v>
          </cell>
          <cell r="R22" t="str">
            <v>İngilizce</v>
          </cell>
        </row>
        <row r="23">
          <cell r="C23">
            <v>536</v>
          </cell>
          <cell r="D23" t="str">
            <v>SEMRA GÜNEY</v>
          </cell>
          <cell r="R23" t="str">
            <v>Matematik</v>
          </cell>
        </row>
        <row r="24">
          <cell r="C24">
            <v>541</v>
          </cell>
          <cell r="D24" t="str">
            <v>BURCU VERGÜLEN</v>
          </cell>
          <cell r="R24" t="str">
            <v>Geometri</v>
          </cell>
        </row>
        <row r="25">
          <cell r="C25">
            <v>549</v>
          </cell>
          <cell r="D25" t="str">
            <v>YUNUS ALPTEKİN AKÇAY</v>
          </cell>
          <cell r="R25" t="str">
            <v>Tarih</v>
          </cell>
        </row>
        <row r="26">
          <cell r="C26">
            <v>564</v>
          </cell>
          <cell r="D26" t="str">
            <v>SÜMEYYA KILINÇ</v>
          </cell>
          <cell r="R26" t="str">
            <v>Geometri</v>
          </cell>
        </row>
        <row r="27">
          <cell r="C27">
            <v>571</v>
          </cell>
          <cell r="D27" t="str">
            <v>HATİCE KÖSE</v>
          </cell>
          <cell r="R27" t="str">
            <v>İngilizce</v>
          </cell>
        </row>
        <row r="28">
          <cell r="C28">
            <v>573</v>
          </cell>
          <cell r="D28" t="str">
            <v>GAZİ ALUMUR</v>
          </cell>
          <cell r="R28" t="str">
            <v>İngilizce</v>
          </cell>
        </row>
        <row r="29">
          <cell r="C29">
            <v>577</v>
          </cell>
          <cell r="D29" t="str">
            <v>AYŞE TÜBA BEŞPARMAK</v>
          </cell>
          <cell r="R29" t="str">
            <v>Fizik</v>
          </cell>
        </row>
        <row r="30">
          <cell r="C30">
            <v>578</v>
          </cell>
          <cell r="D30" t="str">
            <v>ELİF EZGİ ÇEVİKER</v>
          </cell>
          <cell r="R30" t="str">
            <v>Fizik</v>
          </cell>
        </row>
        <row r="31">
          <cell r="C31">
            <v>600</v>
          </cell>
          <cell r="D31" t="str">
            <v>OZAN CAN ÇİMEN</v>
          </cell>
          <cell r="R31" t="str">
            <v>Kimya</v>
          </cell>
        </row>
        <row r="32">
          <cell r="C32">
            <v>602</v>
          </cell>
          <cell r="D32" t="str">
            <v>GİZEM BEKİL</v>
          </cell>
          <cell r="R32" t="str">
            <v>Kimya</v>
          </cell>
        </row>
        <row r="34">
          <cell r="C34">
            <v>28</v>
          </cell>
          <cell r="D34" t="str">
            <v>YASİN MERT SOY</v>
          </cell>
          <cell r="R34" t="str">
            <v>Matematik</v>
          </cell>
        </row>
        <row r="35">
          <cell r="C35">
            <v>40</v>
          </cell>
          <cell r="D35" t="str">
            <v>FİKRİYE KOÇ</v>
          </cell>
          <cell r="R35" t="str">
            <v>Edebiyat</v>
          </cell>
        </row>
        <row r="36">
          <cell r="C36">
            <v>124</v>
          </cell>
          <cell r="D36" t="str">
            <v>SÜMEYRA KOÇER</v>
          </cell>
          <cell r="R36" t="str">
            <v>Kimya</v>
          </cell>
        </row>
        <row r="37">
          <cell r="C37">
            <v>127</v>
          </cell>
          <cell r="D37" t="str">
            <v>HAKAN MAZHAR KOÇ</v>
          </cell>
          <cell r="R37" t="str">
            <v>İngilizce</v>
          </cell>
        </row>
        <row r="38">
          <cell r="C38">
            <v>144</v>
          </cell>
          <cell r="D38" t="str">
            <v>BAHAR KAVAFOĞLU</v>
          </cell>
          <cell r="R38" t="str">
            <v>Tarih</v>
          </cell>
        </row>
        <row r="39">
          <cell r="C39">
            <v>160</v>
          </cell>
          <cell r="D39" t="str">
            <v>SEHER ERKOÇ</v>
          </cell>
          <cell r="R39" t="str">
            <v>Tarih</v>
          </cell>
        </row>
        <row r="40">
          <cell r="C40">
            <v>263</v>
          </cell>
          <cell r="D40" t="str">
            <v>ELİFNUR SABAN</v>
          </cell>
          <cell r="R40" t="str">
            <v>Kimya</v>
          </cell>
        </row>
        <row r="41">
          <cell r="C41">
            <v>279</v>
          </cell>
          <cell r="D41" t="str">
            <v>MEHMET ONUR ÖZTÜRK</v>
          </cell>
          <cell r="R41" t="str">
            <v>Fizik</v>
          </cell>
        </row>
        <row r="42">
          <cell r="C42">
            <v>387</v>
          </cell>
          <cell r="D42" t="str">
            <v>HASAN HÜSEYİN BULDUK</v>
          </cell>
          <cell r="R42" t="str">
            <v>Dil ve Anl.</v>
          </cell>
        </row>
        <row r="43">
          <cell r="C43">
            <v>389</v>
          </cell>
          <cell r="D43" t="str">
            <v>ABDULFEYYAZ TANRISEVDİ</v>
          </cell>
          <cell r="R43" t="str">
            <v>Fizik</v>
          </cell>
        </row>
        <row r="44">
          <cell r="C44">
            <v>452</v>
          </cell>
          <cell r="D44" t="str">
            <v>NAGİHAN TUĞBA DURSUN</v>
          </cell>
          <cell r="R44" t="str">
            <v>Geometri</v>
          </cell>
        </row>
        <row r="45">
          <cell r="C45">
            <v>467</v>
          </cell>
          <cell r="D45" t="str">
            <v>YUNUS POLAT</v>
          </cell>
          <cell r="R45" t="str">
            <v>Kimya</v>
          </cell>
        </row>
        <row r="46">
          <cell r="C46">
            <v>468</v>
          </cell>
          <cell r="D46" t="str">
            <v>MUSTAFA DURAN</v>
          </cell>
          <cell r="R46" t="str">
            <v>Matematik</v>
          </cell>
        </row>
        <row r="47">
          <cell r="C47">
            <v>483</v>
          </cell>
          <cell r="D47" t="str">
            <v>FURKAN ÇAMDALI</v>
          </cell>
          <cell r="R47" t="str">
            <v>Fizik</v>
          </cell>
        </row>
        <row r="48">
          <cell r="C48">
            <v>489</v>
          </cell>
          <cell r="D48" t="str">
            <v>HASAN ÇİFÇİ</v>
          </cell>
          <cell r="R48" t="str">
            <v>Matematik</v>
          </cell>
        </row>
        <row r="49">
          <cell r="C49">
            <v>494</v>
          </cell>
          <cell r="D49" t="str">
            <v>ELİF ÖZKAYA</v>
          </cell>
          <cell r="R49" t="str">
            <v>Tarih</v>
          </cell>
        </row>
        <row r="50">
          <cell r="C50">
            <v>508</v>
          </cell>
          <cell r="D50" t="str">
            <v>AHMET BİRSENGÖVEN</v>
          </cell>
          <cell r="R50" t="str">
            <v>Edebiyat</v>
          </cell>
        </row>
        <row r="51">
          <cell r="C51">
            <v>511</v>
          </cell>
          <cell r="D51" t="str">
            <v>ARİF KAYA</v>
          </cell>
          <cell r="R51" t="str">
            <v>Dil ve Anl.</v>
          </cell>
        </row>
        <row r="52">
          <cell r="C52">
            <v>513</v>
          </cell>
          <cell r="D52" t="str">
            <v>MEHMET YASİN ERDEM</v>
          </cell>
          <cell r="R52" t="str">
            <v>İngilizce</v>
          </cell>
        </row>
        <row r="53">
          <cell r="C53">
            <v>516</v>
          </cell>
          <cell r="D53" t="str">
            <v>KEMAL SELÇUK YÜCEL</v>
          </cell>
          <cell r="R53" t="str">
            <v>Coğrafya</v>
          </cell>
        </row>
        <row r="54">
          <cell r="C54">
            <v>517</v>
          </cell>
          <cell r="D54" t="str">
            <v>ÖMER FARUK KARAHANÇER</v>
          </cell>
          <cell r="R54" t="str">
            <v>Edebiyat</v>
          </cell>
        </row>
        <row r="55">
          <cell r="C55">
            <v>527</v>
          </cell>
          <cell r="D55" t="str">
            <v>MEVA KÖKÜM</v>
          </cell>
          <cell r="R55" t="str">
            <v>Tarih</v>
          </cell>
        </row>
        <row r="56">
          <cell r="C56">
            <v>530</v>
          </cell>
          <cell r="D56" t="str">
            <v>DENİZ AYDIN</v>
          </cell>
          <cell r="R56" t="str">
            <v>Matematik</v>
          </cell>
        </row>
        <row r="57">
          <cell r="C57">
            <v>546</v>
          </cell>
          <cell r="D57" t="str">
            <v>ŞAHİN BAYRAKDAR</v>
          </cell>
          <cell r="R57" t="str">
            <v>İngilizce</v>
          </cell>
        </row>
        <row r="58">
          <cell r="C58">
            <v>548</v>
          </cell>
          <cell r="D58" t="str">
            <v>KUBRA ERDOĞAN</v>
          </cell>
          <cell r="R58" t="str">
            <v>İngilizce</v>
          </cell>
        </row>
        <row r="59">
          <cell r="C59">
            <v>550</v>
          </cell>
          <cell r="D59" t="str">
            <v>HASİBE ODAK</v>
          </cell>
          <cell r="R59" t="str">
            <v>Geometri</v>
          </cell>
        </row>
        <row r="60">
          <cell r="C60">
            <v>552</v>
          </cell>
          <cell r="D60" t="str">
            <v>NİHAL TUĞÇE ÖZAKSUN</v>
          </cell>
          <cell r="R60" t="str">
            <v>Geometri</v>
          </cell>
        </row>
        <row r="61">
          <cell r="C61">
            <v>565</v>
          </cell>
          <cell r="D61" t="str">
            <v>İREM ÖNAL</v>
          </cell>
          <cell r="R61" t="str">
            <v>Kimya</v>
          </cell>
        </row>
        <row r="62">
          <cell r="C62">
            <v>568</v>
          </cell>
          <cell r="D62" t="str">
            <v>VOLKAN PONTÖMEROĞLU</v>
          </cell>
          <cell r="R62" t="str">
            <v>Geometri</v>
          </cell>
        </row>
        <row r="63">
          <cell r="C63">
            <v>576</v>
          </cell>
          <cell r="D63" t="str">
            <v>HANİFE AYDIN</v>
          </cell>
          <cell r="R63" t="str">
            <v>Kimya</v>
          </cell>
        </row>
        <row r="65">
          <cell r="C65">
            <v>101</v>
          </cell>
          <cell r="D65" t="str">
            <v>BETÜL DİŞÇEKEN</v>
          </cell>
          <cell r="R65" t="str">
            <v>Geometri</v>
          </cell>
        </row>
        <row r="66">
          <cell r="C66">
            <v>142</v>
          </cell>
          <cell r="D66" t="str">
            <v>EMRE KARACA</v>
          </cell>
          <cell r="R66" t="str">
            <v>Coğrafya</v>
          </cell>
        </row>
        <row r="67">
          <cell r="C67">
            <v>317</v>
          </cell>
          <cell r="D67" t="str">
            <v>SERDAR TURAN</v>
          </cell>
          <cell r="R67" t="str">
            <v>İngilizce</v>
          </cell>
        </row>
        <row r="68">
          <cell r="C68">
            <v>320</v>
          </cell>
          <cell r="D68" t="str">
            <v>DUYGU BARIŞ</v>
          </cell>
          <cell r="R68" t="str">
            <v>Geometri</v>
          </cell>
        </row>
        <row r="69">
          <cell r="C69">
            <v>338</v>
          </cell>
          <cell r="D69" t="str">
            <v>GÖZDE YİĞİT</v>
          </cell>
          <cell r="R69" t="str">
            <v>Coğrafya</v>
          </cell>
        </row>
        <row r="70">
          <cell r="C70">
            <v>372</v>
          </cell>
          <cell r="D70" t="str">
            <v>DAMLA GÖK</v>
          </cell>
          <cell r="R70" t="str">
            <v>Edebiyat</v>
          </cell>
        </row>
        <row r="71">
          <cell r="C71">
            <v>427</v>
          </cell>
          <cell r="D71" t="str">
            <v>ZEYNEP ULUER</v>
          </cell>
          <cell r="R71" t="str">
            <v>Kimya</v>
          </cell>
        </row>
        <row r="72">
          <cell r="C72">
            <v>463</v>
          </cell>
          <cell r="D72" t="str">
            <v>MAHMUT SAMİ ÖCAL</v>
          </cell>
          <cell r="R72" t="str">
            <v>İngilizce</v>
          </cell>
        </row>
        <row r="73">
          <cell r="C73">
            <v>476</v>
          </cell>
          <cell r="D73" t="str">
            <v>MEHMET MERT YARDIMCI</v>
          </cell>
          <cell r="R73" t="str">
            <v>İngilizce</v>
          </cell>
        </row>
        <row r="74">
          <cell r="C74">
            <v>479</v>
          </cell>
          <cell r="D74" t="str">
            <v>ANIL FURKAN BAŞER</v>
          </cell>
          <cell r="R74" t="str">
            <v>İngilizce</v>
          </cell>
        </row>
        <row r="75">
          <cell r="C75">
            <v>488</v>
          </cell>
          <cell r="D75" t="str">
            <v>ELİF AYDIN</v>
          </cell>
          <cell r="R75" t="str">
            <v>Kimya</v>
          </cell>
        </row>
        <row r="76">
          <cell r="C76">
            <v>490</v>
          </cell>
          <cell r="D76" t="str">
            <v>NESİBE FİDAN</v>
          </cell>
          <cell r="R76" t="str">
            <v>Geometri</v>
          </cell>
        </row>
        <row r="77">
          <cell r="C77">
            <v>499</v>
          </cell>
          <cell r="D77" t="str">
            <v>EMİN HALİL KÖKOĞLU</v>
          </cell>
          <cell r="R77" t="str">
            <v>Kimya</v>
          </cell>
        </row>
        <row r="78">
          <cell r="C78">
            <v>524</v>
          </cell>
          <cell r="D78" t="str">
            <v>RABİA GARİP</v>
          </cell>
          <cell r="R78" t="str">
            <v>Tarih</v>
          </cell>
        </row>
        <row r="79">
          <cell r="C79">
            <v>525</v>
          </cell>
          <cell r="D79" t="str">
            <v>MEHMET BÜYÜKÇELİK</v>
          </cell>
          <cell r="R79" t="str">
            <v>Geometri</v>
          </cell>
        </row>
        <row r="80">
          <cell r="C80">
            <v>528</v>
          </cell>
          <cell r="D80" t="str">
            <v>BÜŞRA BÜYÜKBERBER</v>
          </cell>
          <cell r="R80" t="str">
            <v>Fizik</v>
          </cell>
        </row>
        <row r="81">
          <cell r="C81">
            <v>534</v>
          </cell>
          <cell r="D81" t="str">
            <v>ŞEYMANUR YAŞAR</v>
          </cell>
          <cell r="R81" t="str">
            <v>Edebiyat</v>
          </cell>
        </row>
        <row r="82">
          <cell r="C82">
            <v>540</v>
          </cell>
          <cell r="D82" t="str">
            <v>İREM TETİK</v>
          </cell>
          <cell r="R82" t="str">
            <v>Biyoloji</v>
          </cell>
        </row>
        <row r="83">
          <cell r="C83">
            <v>543</v>
          </cell>
          <cell r="D83" t="str">
            <v>MERVE ÜNAL</v>
          </cell>
          <cell r="R83" t="str">
            <v>Fizik</v>
          </cell>
        </row>
        <row r="84">
          <cell r="C84">
            <v>555</v>
          </cell>
          <cell r="D84" t="str">
            <v>KADİR HACIEMİNOĞLU</v>
          </cell>
          <cell r="R84" t="str">
            <v>İngilizce</v>
          </cell>
        </row>
        <row r="85">
          <cell r="C85">
            <v>557</v>
          </cell>
          <cell r="D85" t="str">
            <v>MURAT KAAN KODAN</v>
          </cell>
          <cell r="R85" t="str">
            <v>Geometri</v>
          </cell>
        </row>
        <row r="86">
          <cell r="C86">
            <v>558</v>
          </cell>
          <cell r="D86" t="str">
            <v>SERVET COŞKUN</v>
          </cell>
          <cell r="R86" t="str">
            <v>Fizik</v>
          </cell>
        </row>
        <row r="87">
          <cell r="C87">
            <v>560</v>
          </cell>
          <cell r="D87" t="str">
            <v>KÜBRA BÜYÜKBERBER</v>
          </cell>
          <cell r="R87" t="str">
            <v>Fizik</v>
          </cell>
        </row>
        <row r="88">
          <cell r="C88">
            <v>566</v>
          </cell>
          <cell r="D88" t="str">
            <v>FEYZA ARSLAN</v>
          </cell>
          <cell r="R88" t="str">
            <v>İngilizce</v>
          </cell>
        </row>
        <row r="89">
          <cell r="C89">
            <v>570</v>
          </cell>
          <cell r="D89" t="str">
            <v>YAŞAR OĞUZHAN</v>
          </cell>
          <cell r="R89" t="str">
            <v>Geometri</v>
          </cell>
        </row>
        <row r="90">
          <cell r="C90">
            <v>589</v>
          </cell>
          <cell r="D90" t="str">
            <v>BAHADDİN ZAHİD SAZOĞLU</v>
          </cell>
          <cell r="R90" t="str">
            <v>Geometri</v>
          </cell>
        </row>
        <row r="91">
          <cell r="C91">
            <v>592</v>
          </cell>
          <cell r="D91" t="str">
            <v>OSMAN AKYÜZ</v>
          </cell>
          <cell r="R91" t="str">
            <v>Kimya</v>
          </cell>
        </row>
        <row r="92">
          <cell r="C92">
            <v>597</v>
          </cell>
          <cell r="D92" t="str">
            <v>ÖMER FARUK ARSLAN</v>
          </cell>
          <cell r="R92" t="str">
            <v>Coğrafya</v>
          </cell>
        </row>
        <row r="94">
          <cell r="C94">
            <v>58</v>
          </cell>
          <cell r="D94" t="str">
            <v>HAYRİYE SULTAN ASLAN</v>
          </cell>
          <cell r="R94" t="str">
            <v>Geometri</v>
          </cell>
        </row>
        <row r="95">
          <cell r="C95">
            <v>112</v>
          </cell>
          <cell r="D95" t="str">
            <v>MURAT BAKİ YÜCEL</v>
          </cell>
          <cell r="R95" t="str">
            <v>Coğrafya</v>
          </cell>
        </row>
        <row r="96">
          <cell r="C96">
            <v>113</v>
          </cell>
          <cell r="D96" t="str">
            <v>ÖMER EMRE EKİCİ</v>
          </cell>
          <cell r="R96" t="str">
            <v>Geometri</v>
          </cell>
        </row>
        <row r="97">
          <cell r="C97">
            <v>299</v>
          </cell>
          <cell r="D97" t="str">
            <v>NUH MEHMET BOZKURT</v>
          </cell>
          <cell r="R97" t="str">
            <v>Matematik</v>
          </cell>
        </row>
        <row r="98">
          <cell r="C98">
            <v>323</v>
          </cell>
          <cell r="D98" t="str">
            <v>MÜNEVVER YALÇINER</v>
          </cell>
          <cell r="R98" t="str">
            <v>Biyoloji</v>
          </cell>
        </row>
        <row r="99">
          <cell r="C99">
            <v>368</v>
          </cell>
          <cell r="D99" t="str">
            <v>HAZEL KARACA</v>
          </cell>
          <cell r="R99" t="str">
            <v>Matematik</v>
          </cell>
        </row>
        <row r="100">
          <cell r="C100">
            <v>409</v>
          </cell>
          <cell r="D100" t="str">
            <v>YASİN MİRAÇ ER</v>
          </cell>
          <cell r="R100" t="str">
            <v>Kimya</v>
          </cell>
        </row>
        <row r="101">
          <cell r="C101">
            <v>431</v>
          </cell>
          <cell r="D101" t="str">
            <v>MELİKŞAH TUNÇ</v>
          </cell>
        </row>
        <row r="102">
          <cell r="C102">
            <v>435</v>
          </cell>
          <cell r="D102" t="str">
            <v>DAVUT TAMER</v>
          </cell>
          <cell r="R102" t="str">
            <v>Geomteri</v>
          </cell>
        </row>
        <row r="103">
          <cell r="C103">
            <v>453</v>
          </cell>
          <cell r="D103" t="str">
            <v>İSMAİL GAYKISIZ</v>
          </cell>
          <cell r="R103" t="str">
            <v>Kimya</v>
          </cell>
        </row>
        <row r="104">
          <cell r="C104">
            <v>464</v>
          </cell>
          <cell r="D104" t="str">
            <v>FATMA MERMER</v>
          </cell>
          <cell r="R104" t="str">
            <v>Geomteri</v>
          </cell>
        </row>
        <row r="105">
          <cell r="C105">
            <v>469</v>
          </cell>
          <cell r="D105" t="str">
            <v>HALİL ÇINAR</v>
          </cell>
          <cell r="R105" t="str">
            <v>Biyoloji</v>
          </cell>
        </row>
        <row r="106">
          <cell r="C106">
            <v>480</v>
          </cell>
          <cell r="D106" t="str">
            <v>FAZLI IŞIK</v>
          </cell>
          <cell r="R106" t="str">
            <v>İngilizce</v>
          </cell>
        </row>
        <row r="107">
          <cell r="C107">
            <v>482</v>
          </cell>
          <cell r="D107" t="str">
            <v>CANAN FİDAN</v>
          </cell>
          <cell r="R107" t="str">
            <v>Biyoloji</v>
          </cell>
        </row>
        <row r="108">
          <cell r="C108">
            <v>485</v>
          </cell>
          <cell r="D108" t="str">
            <v>SAFA KOÇER</v>
          </cell>
          <cell r="R108" t="str">
            <v>Geomteri</v>
          </cell>
        </row>
        <row r="109">
          <cell r="C109">
            <v>492</v>
          </cell>
          <cell r="D109" t="str">
            <v>ALİ GÜNTAY</v>
          </cell>
          <cell r="R109" t="str">
            <v>Dil ve Anl.</v>
          </cell>
        </row>
        <row r="110">
          <cell r="C110">
            <v>503</v>
          </cell>
          <cell r="D110" t="str">
            <v>ÖZLEM UYAR</v>
          </cell>
          <cell r="R110" t="str">
            <v>Matematik</v>
          </cell>
        </row>
        <row r="111">
          <cell r="C111">
            <v>504</v>
          </cell>
          <cell r="D111" t="str">
            <v>YEŞİM ÇELİK</v>
          </cell>
          <cell r="R111" t="str">
            <v>Edebiyat</v>
          </cell>
        </row>
        <row r="112">
          <cell r="C112">
            <v>507</v>
          </cell>
          <cell r="D112" t="str">
            <v>OZAN ŞAHİN</v>
          </cell>
          <cell r="R112" t="str">
            <v>Geomteri</v>
          </cell>
        </row>
        <row r="113">
          <cell r="C113">
            <v>510</v>
          </cell>
          <cell r="D113" t="str">
            <v>BETÜL ALANKUŞ</v>
          </cell>
          <cell r="R113" t="str">
            <v>Coğrafya</v>
          </cell>
        </row>
        <row r="114">
          <cell r="C114">
            <v>514</v>
          </cell>
          <cell r="D114" t="str">
            <v>ŞEYMA TÜNCER</v>
          </cell>
          <cell r="R114" t="str">
            <v>Biyoloji</v>
          </cell>
        </row>
        <row r="115">
          <cell r="C115">
            <v>519</v>
          </cell>
          <cell r="D115" t="str">
            <v>ABDÜSSAMET CANDAN</v>
          </cell>
          <cell r="R115" t="str">
            <v>İngilizce</v>
          </cell>
        </row>
        <row r="116">
          <cell r="C116">
            <v>522</v>
          </cell>
          <cell r="D116" t="str">
            <v>ZELİHA ARSLAN</v>
          </cell>
          <cell r="R116" t="str">
            <v>Geomteri</v>
          </cell>
        </row>
        <row r="117">
          <cell r="C117">
            <v>523</v>
          </cell>
          <cell r="D117" t="str">
            <v>MUSTAFA BERK</v>
          </cell>
          <cell r="R117" t="str">
            <v>Matematik</v>
          </cell>
        </row>
        <row r="118">
          <cell r="C118">
            <v>538</v>
          </cell>
          <cell r="D118" t="str">
            <v>ALİ CENK AKILEVİ</v>
          </cell>
          <cell r="R118" t="str">
            <v>Kimya</v>
          </cell>
        </row>
        <row r="119">
          <cell r="C119">
            <v>574</v>
          </cell>
          <cell r="D119" t="str">
            <v>MEHMET FURKAN KELEŞ</v>
          </cell>
          <cell r="R119" t="str">
            <v>Matematik</v>
          </cell>
        </row>
        <row r="120">
          <cell r="C120">
            <v>581</v>
          </cell>
          <cell r="D120" t="str">
            <v>GİZEM NUR KAVUNCUOĞLU</v>
          </cell>
          <cell r="R120" t="str">
            <v>Kimya</v>
          </cell>
        </row>
        <row r="121">
          <cell r="C121">
            <v>599</v>
          </cell>
          <cell r="D121" t="str">
            <v>MEHMET AKİF TAŞYAPAN</v>
          </cell>
          <cell r="R121" t="str">
            <v>Matematik</v>
          </cell>
        </row>
        <row r="123">
          <cell r="C123">
            <v>69</v>
          </cell>
          <cell r="D123" t="str">
            <v>MURAT ERTUĞRUL</v>
          </cell>
          <cell r="R123" t="str">
            <v>Geometri</v>
          </cell>
        </row>
        <row r="124">
          <cell r="C124">
            <v>120</v>
          </cell>
          <cell r="D124" t="str">
            <v>DUYGU MERVE CANITEZ</v>
          </cell>
          <cell r="R124" t="str">
            <v>Kimya</v>
          </cell>
        </row>
        <row r="125">
          <cell r="C125">
            <v>154</v>
          </cell>
          <cell r="D125" t="str">
            <v>MERVE KARLITEPE</v>
          </cell>
          <cell r="R125" t="str">
            <v>İngilizce</v>
          </cell>
        </row>
        <row r="126">
          <cell r="C126">
            <v>223</v>
          </cell>
          <cell r="D126" t="str">
            <v>FATMA GÜNAY</v>
          </cell>
          <cell r="R126" t="str">
            <v>Coğrafya</v>
          </cell>
        </row>
        <row r="127">
          <cell r="C127">
            <v>405</v>
          </cell>
          <cell r="D127" t="str">
            <v>ZEKERİYA OZAN ARSLANOĞLU</v>
          </cell>
          <cell r="R127" t="str">
            <v>Geometri</v>
          </cell>
        </row>
        <row r="128">
          <cell r="C128">
            <v>413</v>
          </cell>
          <cell r="D128" t="str">
            <v>İBRAHİM DİRGEN</v>
          </cell>
          <cell r="R128" t="str">
            <v>Edebiyat</v>
          </cell>
        </row>
        <row r="129">
          <cell r="C129">
            <v>440</v>
          </cell>
          <cell r="D129" t="str">
            <v>MÜCAHİT TAHA TEMÜR</v>
          </cell>
          <cell r="R129" t="str">
            <v>Fizik</v>
          </cell>
        </row>
        <row r="130">
          <cell r="C130">
            <v>450</v>
          </cell>
          <cell r="D130" t="str">
            <v>ABDULLAH AĞAÇ</v>
          </cell>
          <cell r="R130" t="str">
            <v>Biyoloji</v>
          </cell>
        </row>
        <row r="131">
          <cell r="C131">
            <v>456</v>
          </cell>
          <cell r="D131" t="str">
            <v>HATİCE ÖĞÜT</v>
          </cell>
          <cell r="R131" t="str">
            <v>Fizik</v>
          </cell>
        </row>
        <row r="132">
          <cell r="C132">
            <v>461</v>
          </cell>
          <cell r="D132" t="str">
            <v>ALPER BERKTAŞ</v>
          </cell>
          <cell r="R132" t="str">
            <v>İngilizce</v>
          </cell>
        </row>
        <row r="133">
          <cell r="C133">
            <v>466</v>
          </cell>
          <cell r="D133" t="str">
            <v>ÖZGE CANSU ÜNLÜ</v>
          </cell>
          <cell r="R133" t="str">
            <v>Coğrafya</v>
          </cell>
        </row>
        <row r="134">
          <cell r="C134">
            <v>473</v>
          </cell>
          <cell r="D134" t="str">
            <v>BATUHAN TOKER</v>
          </cell>
          <cell r="R134" t="str">
            <v>Biyoloji</v>
          </cell>
        </row>
        <row r="135">
          <cell r="C135">
            <v>474</v>
          </cell>
          <cell r="D135" t="str">
            <v>ENES ARDA TAŞDEMİR</v>
          </cell>
          <cell r="R135" t="str">
            <v>Kimya</v>
          </cell>
        </row>
        <row r="136">
          <cell r="C136">
            <v>475</v>
          </cell>
          <cell r="D136" t="str">
            <v>MELİH ZEKİ KAYA</v>
          </cell>
          <cell r="R136" t="str">
            <v>Geometri</v>
          </cell>
        </row>
        <row r="137">
          <cell r="C137">
            <v>477</v>
          </cell>
          <cell r="D137" t="str">
            <v>ÖMER KESKİN</v>
          </cell>
        </row>
        <row r="138">
          <cell r="C138">
            <v>501</v>
          </cell>
          <cell r="D138" t="str">
            <v>ÖMER KADİR GÜRBÜZ</v>
          </cell>
          <cell r="R138" t="str">
            <v>Geometri</v>
          </cell>
        </row>
        <row r="139">
          <cell r="C139">
            <v>502</v>
          </cell>
          <cell r="D139" t="str">
            <v>BÜŞRA DEMİRDÖVEN</v>
          </cell>
          <cell r="R139" t="str">
            <v>Kimya</v>
          </cell>
        </row>
        <row r="140">
          <cell r="C140">
            <v>526</v>
          </cell>
          <cell r="D140" t="str">
            <v>AHMET FURKAN MISIR</v>
          </cell>
          <cell r="R140" t="str">
            <v>Matematik</v>
          </cell>
        </row>
        <row r="141">
          <cell r="C141">
            <v>533</v>
          </cell>
          <cell r="D141" t="str">
            <v>SAMED YILDIRIM</v>
          </cell>
          <cell r="R141" t="str">
            <v>Matematik</v>
          </cell>
        </row>
        <row r="142">
          <cell r="C142">
            <v>537</v>
          </cell>
          <cell r="D142" t="str">
            <v>ZEHRA AKPINAR</v>
          </cell>
          <cell r="R142" t="str">
            <v>Fizik</v>
          </cell>
        </row>
        <row r="143">
          <cell r="C143">
            <v>544</v>
          </cell>
          <cell r="D143" t="str">
            <v>BÜŞRA ULAŞ</v>
          </cell>
          <cell r="R143" t="str">
            <v>Matematik</v>
          </cell>
        </row>
        <row r="144">
          <cell r="C144">
            <v>551</v>
          </cell>
          <cell r="D144" t="str">
            <v>HAVVA SUDE DOĞAN</v>
          </cell>
          <cell r="R144" t="str">
            <v>Matematik</v>
          </cell>
        </row>
        <row r="145">
          <cell r="C145">
            <v>553</v>
          </cell>
          <cell r="D145" t="str">
            <v>BURAK KALKAN</v>
          </cell>
          <cell r="R145" t="str">
            <v>Matematik</v>
          </cell>
        </row>
        <row r="146">
          <cell r="C146">
            <v>554</v>
          </cell>
          <cell r="D146" t="str">
            <v>GİZEM GÖKGÖZ</v>
          </cell>
          <cell r="R146" t="str">
            <v>Fizik</v>
          </cell>
        </row>
        <row r="147">
          <cell r="C147">
            <v>556</v>
          </cell>
          <cell r="D147" t="str">
            <v>BERNA BÜYÜKSİMİTÇİ</v>
          </cell>
          <cell r="R147" t="str">
            <v>Biyoloji</v>
          </cell>
        </row>
        <row r="148">
          <cell r="C148">
            <v>559</v>
          </cell>
          <cell r="D148" t="str">
            <v>EBRU ESİN BAYRAKTAR</v>
          </cell>
          <cell r="R148" t="str">
            <v>Geometri</v>
          </cell>
        </row>
        <row r="149">
          <cell r="C149">
            <v>561</v>
          </cell>
          <cell r="D149" t="str">
            <v>VEYSEL YİKİT</v>
          </cell>
          <cell r="R149" t="str">
            <v>Biyoloji</v>
          </cell>
        </row>
        <row r="150">
          <cell r="C150">
            <v>567</v>
          </cell>
          <cell r="D150" t="str">
            <v>ŞERİFE ERTAŞ</v>
          </cell>
          <cell r="R150" t="str">
            <v>İngilizce</v>
          </cell>
        </row>
        <row r="151">
          <cell r="C151">
            <v>591</v>
          </cell>
          <cell r="D151" t="str">
            <v>HAKAN ARIK</v>
          </cell>
          <cell r="R151" t="str">
            <v>Din Kültürü</v>
          </cell>
        </row>
        <row r="153">
          <cell r="C153">
            <v>20</v>
          </cell>
          <cell r="D153" t="str">
            <v>AHMET EMİN SARIKAYA</v>
          </cell>
          <cell r="R153" t="str">
            <v>Coğrafya</v>
          </cell>
        </row>
        <row r="154">
          <cell r="C154">
            <v>62</v>
          </cell>
          <cell r="D154" t="str">
            <v>ESENGÜL ŞAHİN</v>
          </cell>
          <cell r="R154" t="str">
            <v>Edebiyat</v>
          </cell>
        </row>
        <row r="155">
          <cell r="C155">
            <v>196</v>
          </cell>
          <cell r="D155" t="str">
            <v>BÜŞRA DÜZGÜN</v>
          </cell>
          <cell r="R155" t="str">
            <v>Matematik</v>
          </cell>
        </row>
        <row r="156">
          <cell r="C156">
            <v>198</v>
          </cell>
          <cell r="D156" t="str">
            <v>RABİA BÜŞRA ÖZTOPRAK</v>
          </cell>
          <cell r="R156" t="str">
            <v>Biyoloji</v>
          </cell>
        </row>
        <row r="157">
          <cell r="C157">
            <v>216</v>
          </cell>
          <cell r="D157" t="str">
            <v>ABDULKADİR SAFA</v>
          </cell>
          <cell r="R157" t="str">
            <v>Biyoloji</v>
          </cell>
        </row>
        <row r="158">
          <cell r="C158">
            <v>266</v>
          </cell>
          <cell r="D158" t="str">
            <v>ZELİHA ATLIĞ</v>
          </cell>
          <cell r="R158" t="str">
            <v>Edebiyat</v>
          </cell>
        </row>
        <row r="159">
          <cell r="C159">
            <v>305</v>
          </cell>
          <cell r="D159" t="str">
            <v>ÖMER KALEM</v>
          </cell>
          <cell r="R159" t="str">
            <v>Fizik</v>
          </cell>
        </row>
        <row r="160">
          <cell r="C160">
            <v>408</v>
          </cell>
          <cell r="D160" t="str">
            <v>AYŞEGÜL YILDIRIM</v>
          </cell>
          <cell r="R160" t="str">
            <v>Geometri</v>
          </cell>
        </row>
        <row r="161">
          <cell r="C161">
            <v>432</v>
          </cell>
          <cell r="D161" t="str">
            <v>SENA ENSARİ</v>
          </cell>
          <cell r="R161" t="str">
            <v>İngilizce</v>
          </cell>
        </row>
        <row r="162">
          <cell r="C162">
            <v>457</v>
          </cell>
          <cell r="D162" t="str">
            <v>MUHAMMED MALİK DOĞAN</v>
          </cell>
          <cell r="R162" t="str">
            <v>Fizik</v>
          </cell>
        </row>
        <row r="163">
          <cell r="C163">
            <v>459</v>
          </cell>
          <cell r="D163" t="str">
            <v>YUSUF İNAN</v>
          </cell>
          <cell r="R163" t="str">
            <v>Matematik</v>
          </cell>
        </row>
        <row r="164">
          <cell r="C164">
            <v>487</v>
          </cell>
          <cell r="D164" t="str">
            <v>MEHMET DUZCUOSMANOĞ</v>
          </cell>
          <cell r="R164" t="str">
            <v>Kimya</v>
          </cell>
        </row>
        <row r="165">
          <cell r="C165">
            <v>500</v>
          </cell>
          <cell r="D165" t="str">
            <v>NURAY EMEKTAR</v>
          </cell>
          <cell r="R165" t="str">
            <v>Matematik</v>
          </cell>
        </row>
        <row r="166">
          <cell r="C166">
            <v>505</v>
          </cell>
          <cell r="D166" t="str">
            <v>ABDÜSSELAM YILDIZ</v>
          </cell>
          <cell r="R166" t="str">
            <v>Geometri</v>
          </cell>
        </row>
        <row r="167">
          <cell r="C167">
            <v>521</v>
          </cell>
          <cell r="D167" t="str">
            <v>BARIŞ USLU</v>
          </cell>
          <cell r="R167" t="str">
            <v>Fizik</v>
          </cell>
        </row>
        <row r="168">
          <cell r="C168">
            <v>531</v>
          </cell>
          <cell r="D168" t="str">
            <v>TURAN FURKAN TOPAK</v>
          </cell>
          <cell r="R168" t="str">
            <v>Edebiyat</v>
          </cell>
        </row>
        <row r="169">
          <cell r="C169">
            <v>535</v>
          </cell>
          <cell r="D169" t="str">
            <v>MELİH SEYİT HASTEKKEŞİN</v>
          </cell>
          <cell r="R169" t="str">
            <v>Matematik</v>
          </cell>
        </row>
        <row r="170">
          <cell r="C170">
            <v>542</v>
          </cell>
          <cell r="D170" t="str">
            <v>GÖKTUĞ KOCA</v>
          </cell>
          <cell r="R170" t="str">
            <v>Biyoloji</v>
          </cell>
        </row>
        <row r="171">
          <cell r="C171">
            <v>545</v>
          </cell>
          <cell r="D171" t="str">
            <v>ŞENAY GÜNAL</v>
          </cell>
        </row>
        <row r="172">
          <cell r="C172">
            <v>547</v>
          </cell>
          <cell r="D172" t="str">
            <v>HATİCE SOYSAL</v>
          </cell>
          <cell r="R172" t="str">
            <v>Kimya</v>
          </cell>
        </row>
        <row r="173">
          <cell r="C173">
            <v>563</v>
          </cell>
          <cell r="D173" t="str">
            <v>MUSTAFA KAYGISIZ</v>
          </cell>
          <cell r="R173" t="str">
            <v>Fizik</v>
          </cell>
        </row>
        <row r="174">
          <cell r="C174">
            <v>569</v>
          </cell>
          <cell r="D174" t="str">
            <v>KALENDER ERDOĞAN</v>
          </cell>
          <cell r="R174" t="str">
            <v>Matematik</v>
          </cell>
        </row>
        <row r="175">
          <cell r="C175">
            <v>572</v>
          </cell>
          <cell r="D175" t="str">
            <v>MELİKE YAĞAN</v>
          </cell>
          <cell r="R175" t="str">
            <v>İngilizce</v>
          </cell>
        </row>
        <row r="176">
          <cell r="C176">
            <v>579</v>
          </cell>
          <cell r="D176" t="str">
            <v>ÖMER ANIL POLAT</v>
          </cell>
          <cell r="R176" t="str">
            <v>Fizik</v>
          </cell>
        </row>
        <row r="177">
          <cell r="C177">
            <v>580</v>
          </cell>
          <cell r="D177" t="str">
            <v>ELİF YILMAZ</v>
          </cell>
          <cell r="R177" t="str">
            <v>İngilizce</v>
          </cell>
        </row>
        <row r="178">
          <cell r="C178">
            <v>590</v>
          </cell>
          <cell r="D178" t="str">
            <v>GÖKTÜRK FURKAN UZUNLU</v>
          </cell>
          <cell r="R178" t="str">
            <v>Biyoloji</v>
          </cell>
        </row>
        <row r="179">
          <cell r="C179">
            <v>593</v>
          </cell>
          <cell r="D179" t="str">
            <v>HASAN YÜKSEL</v>
          </cell>
          <cell r="R179" t="str">
            <v>İngilizce</v>
          </cell>
        </row>
        <row r="180">
          <cell r="C180">
            <v>603</v>
          </cell>
          <cell r="D180" t="str">
            <v>OĞUZHAN DURMUŞÇELEBİ</v>
          </cell>
          <cell r="R180" t="str">
            <v>Geometri</v>
          </cell>
        </row>
        <row r="181">
          <cell r="C181">
            <v>610</v>
          </cell>
          <cell r="D181" t="str">
            <v>MEHMET ALTAY GÜRBÜZ</v>
          </cell>
          <cell r="R181" t="str">
            <v>Geometri</v>
          </cell>
        </row>
      </sheetData>
      <sheetData sheetId="2">
        <row r="3">
          <cell r="C3">
            <v>19</v>
          </cell>
          <cell r="D3" t="str">
            <v>BURAK AĞINGİL</v>
          </cell>
          <cell r="P3" t="str">
            <v>Matematik</v>
          </cell>
        </row>
        <row r="4">
          <cell r="C4">
            <v>215</v>
          </cell>
          <cell r="D4" t="str">
            <v>METEHAN MEŞELİ</v>
          </cell>
          <cell r="P4" t="str">
            <v>Geometri</v>
          </cell>
        </row>
        <row r="5">
          <cell r="C5">
            <v>230</v>
          </cell>
          <cell r="D5" t="str">
            <v>GAMZE KARABULUT</v>
          </cell>
          <cell r="P5" t="str">
            <v>Tarih</v>
          </cell>
        </row>
        <row r="6">
          <cell r="C6">
            <v>316</v>
          </cell>
          <cell r="D6" t="str">
            <v>TUĞÇE TÜRKOĞLU</v>
          </cell>
          <cell r="P6" t="str">
            <v>Matematik</v>
          </cell>
        </row>
        <row r="7">
          <cell r="C7">
            <v>381</v>
          </cell>
          <cell r="D7" t="str">
            <v>SENA ÖZDEMİR</v>
          </cell>
          <cell r="P7" t="str">
            <v>Tarih</v>
          </cell>
        </row>
        <row r="8">
          <cell r="C8">
            <v>562</v>
          </cell>
          <cell r="D8" t="str">
            <v>AHMET CAN GÜRLEK</v>
          </cell>
          <cell r="P8" t="str">
            <v>Geometri</v>
          </cell>
        </row>
        <row r="9">
          <cell r="C9">
            <v>575</v>
          </cell>
          <cell r="D9" t="str">
            <v>ÖMER OSMAN BURAN</v>
          </cell>
          <cell r="P9" t="str">
            <v>Matematik</v>
          </cell>
        </row>
        <row r="10">
          <cell r="C10">
            <v>545</v>
          </cell>
          <cell r="D10" t="str">
            <v>ŞENAY GÜNAL</v>
          </cell>
          <cell r="P10" t="str">
            <v>Tarih</v>
          </cell>
        </row>
      </sheetData>
      <sheetData sheetId="3">
        <row r="3">
          <cell r="C3">
            <v>29</v>
          </cell>
          <cell r="D3" t="str">
            <v>MERVE YAĞMUR</v>
          </cell>
          <cell r="R3" t="str">
            <v>Geometri</v>
          </cell>
        </row>
        <row r="4">
          <cell r="C4">
            <v>59</v>
          </cell>
          <cell r="D4" t="str">
            <v>MERVE YILMAZ</v>
          </cell>
          <cell r="R4" t="str">
            <v>İnkılap</v>
          </cell>
        </row>
        <row r="5">
          <cell r="C5">
            <v>188</v>
          </cell>
          <cell r="D5" t="str">
            <v>ÇİLEM KARAMAN</v>
          </cell>
          <cell r="R5" t="str">
            <v>Fizik</v>
          </cell>
        </row>
        <row r="6">
          <cell r="C6">
            <v>189</v>
          </cell>
          <cell r="D6" t="str">
            <v>GÖKHAN ÇULFACI</v>
          </cell>
          <cell r="R6" t="str">
            <v>Fizik</v>
          </cell>
        </row>
        <row r="7">
          <cell r="C7">
            <v>191</v>
          </cell>
          <cell r="D7" t="str">
            <v>BURAK ODACI</v>
          </cell>
          <cell r="R7" t="str">
            <v>Edebiyat</v>
          </cell>
        </row>
        <row r="8">
          <cell r="C8">
            <v>193</v>
          </cell>
          <cell r="D8" t="str">
            <v>HÜRMET KÜÇÜKKATIRCI</v>
          </cell>
          <cell r="R8" t="str">
            <v>Geometri</v>
          </cell>
        </row>
        <row r="9">
          <cell r="C9">
            <v>201</v>
          </cell>
          <cell r="D9" t="str">
            <v>MUSTAFA KAHRAMAN</v>
          </cell>
          <cell r="R9" t="str">
            <v>Fizik</v>
          </cell>
        </row>
        <row r="10">
          <cell r="C10">
            <v>217</v>
          </cell>
          <cell r="D10" t="str">
            <v>HÜSEYİN BERK KUZU</v>
          </cell>
          <cell r="R10" t="str">
            <v>Fizik</v>
          </cell>
        </row>
        <row r="11">
          <cell r="C11">
            <v>227</v>
          </cell>
          <cell r="D11" t="str">
            <v>GÜLDENUR SOYLU</v>
          </cell>
          <cell r="R11" t="str">
            <v>Edebiyat</v>
          </cell>
        </row>
        <row r="12">
          <cell r="C12">
            <v>234</v>
          </cell>
          <cell r="D12" t="str">
            <v>EMRE AYDEMİR</v>
          </cell>
          <cell r="R12" t="str">
            <v>Fizik</v>
          </cell>
        </row>
        <row r="13">
          <cell r="C13">
            <v>238</v>
          </cell>
          <cell r="D13" t="str">
            <v>HARUN HAZAR BAHRAN</v>
          </cell>
          <cell r="R13" t="str">
            <v>Fizik</v>
          </cell>
        </row>
        <row r="14">
          <cell r="C14">
            <v>327</v>
          </cell>
          <cell r="D14" t="str">
            <v>ABDULLAH DELİCE</v>
          </cell>
          <cell r="R14" t="str">
            <v>Fizik</v>
          </cell>
        </row>
        <row r="15">
          <cell r="C15">
            <v>354</v>
          </cell>
          <cell r="D15" t="str">
            <v>MEHMET ERMAN</v>
          </cell>
          <cell r="R15" t="str">
            <v>Fizik</v>
          </cell>
        </row>
        <row r="16">
          <cell r="C16">
            <v>357</v>
          </cell>
          <cell r="D16" t="str">
            <v>FURKAN NEZİR KOÇ</v>
          </cell>
          <cell r="R16" t="str">
            <v>Kimya</v>
          </cell>
        </row>
        <row r="17">
          <cell r="C17">
            <v>361</v>
          </cell>
          <cell r="D17" t="str">
            <v>MUSTAFA BURAK KOÇYİĞİT</v>
          </cell>
          <cell r="R17" t="str">
            <v>Felsefe</v>
          </cell>
        </row>
        <row r="18">
          <cell r="C18">
            <v>365</v>
          </cell>
          <cell r="D18" t="str">
            <v>SELİN GÖKÇE ÖZ</v>
          </cell>
          <cell r="R18" t="str">
            <v>İnkılap</v>
          </cell>
        </row>
        <row r="19">
          <cell r="C19">
            <v>369</v>
          </cell>
          <cell r="D19" t="str">
            <v>KÜBRA EKİNCİ</v>
          </cell>
          <cell r="R19" t="str">
            <v>İnkılap</v>
          </cell>
        </row>
        <row r="20">
          <cell r="C20">
            <v>370</v>
          </cell>
          <cell r="D20" t="str">
            <v>OĞUZHAN TAŞ</v>
          </cell>
          <cell r="R20" t="str">
            <v>Fizik</v>
          </cell>
        </row>
        <row r="21">
          <cell r="C21">
            <v>373</v>
          </cell>
          <cell r="D21" t="str">
            <v>MUHAMMED SAİD AYDIN</v>
          </cell>
          <cell r="R21" t="str">
            <v>İngilizce</v>
          </cell>
        </row>
        <row r="22">
          <cell r="C22">
            <v>377</v>
          </cell>
          <cell r="D22" t="str">
            <v>MUSA ERSÖZLÜ</v>
          </cell>
          <cell r="R22" t="str">
            <v>Felsefe</v>
          </cell>
        </row>
        <row r="23">
          <cell r="C23">
            <v>393</v>
          </cell>
          <cell r="D23" t="str">
            <v>EMRE BATUHAN KENGER</v>
          </cell>
          <cell r="R23" t="str">
            <v>Geometri</v>
          </cell>
        </row>
        <row r="24">
          <cell r="C24">
            <v>397</v>
          </cell>
          <cell r="D24" t="str">
            <v>DİNEM SALI</v>
          </cell>
          <cell r="R24" t="str">
            <v>İnkılap</v>
          </cell>
        </row>
        <row r="25">
          <cell r="C25">
            <v>399</v>
          </cell>
          <cell r="D25" t="str">
            <v>ÖYKÜ SU SEZEN</v>
          </cell>
          <cell r="R25" t="str">
            <v>Dil ve Anl</v>
          </cell>
        </row>
        <row r="26">
          <cell r="C26">
            <v>402</v>
          </cell>
          <cell r="D26" t="str">
            <v>BEYZA KARAHÜSEYİN</v>
          </cell>
          <cell r="R26" t="str">
            <v>İnkılap</v>
          </cell>
        </row>
        <row r="27">
          <cell r="C27">
            <v>407</v>
          </cell>
          <cell r="D27" t="str">
            <v>GÜLSÜM AYŞE VAROL</v>
          </cell>
          <cell r="R27" t="str">
            <v>Felsefe</v>
          </cell>
        </row>
        <row r="28">
          <cell r="C28">
            <v>414</v>
          </cell>
          <cell r="D28" t="str">
            <v>BETÜL ATİK</v>
          </cell>
          <cell r="R28" t="str">
            <v>İnkılap</v>
          </cell>
        </row>
        <row r="29">
          <cell r="C29">
            <v>415</v>
          </cell>
          <cell r="D29" t="str">
            <v>CANAN ÖZÇELİK</v>
          </cell>
          <cell r="R29" t="str">
            <v>İnkılap</v>
          </cell>
        </row>
        <row r="30">
          <cell r="C30">
            <v>417</v>
          </cell>
          <cell r="D30" t="str">
            <v>EYYÜP MİRAÇ SARIGÜL</v>
          </cell>
          <cell r="R30" t="str">
            <v>Kimya</v>
          </cell>
        </row>
        <row r="31">
          <cell r="C31">
            <v>423</v>
          </cell>
          <cell r="D31" t="str">
            <v>BATUHAN DENİZ</v>
          </cell>
          <cell r="R31" t="str">
            <v>Fizik</v>
          </cell>
        </row>
        <row r="32">
          <cell r="C32">
            <v>425</v>
          </cell>
          <cell r="D32" t="str">
            <v>MÜESSER ÇOPUR</v>
          </cell>
          <cell r="R32" t="str">
            <v>İngilizce</v>
          </cell>
        </row>
        <row r="34">
          <cell r="C34">
            <v>80</v>
          </cell>
          <cell r="D34" t="str">
            <v>SEDANUR TEKİN</v>
          </cell>
          <cell r="R34" t="str">
            <v>Edebiyat</v>
          </cell>
        </row>
        <row r="35">
          <cell r="C35">
            <v>122</v>
          </cell>
          <cell r="D35" t="str">
            <v>CANER BEKTAŞ</v>
          </cell>
          <cell r="R35" t="str">
            <v>Edebiyat</v>
          </cell>
        </row>
        <row r="36">
          <cell r="C36">
            <v>182</v>
          </cell>
          <cell r="D36" t="str">
            <v>BURAK OĞULCAN SAYGILI</v>
          </cell>
          <cell r="R36" t="str">
            <v>Geometri</v>
          </cell>
        </row>
        <row r="37">
          <cell r="C37">
            <v>185</v>
          </cell>
          <cell r="D37" t="str">
            <v>KÜBRA ÖZDEMİR</v>
          </cell>
          <cell r="R37" t="str">
            <v>Fizik</v>
          </cell>
        </row>
        <row r="38">
          <cell r="C38">
            <v>187</v>
          </cell>
          <cell r="D38" t="str">
            <v>BİLGE ARSLAN</v>
          </cell>
          <cell r="R38" t="str">
            <v>Fizik</v>
          </cell>
        </row>
        <row r="39">
          <cell r="C39">
            <v>194</v>
          </cell>
          <cell r="D39" t="str">
            <v>HATİCE ŞEYMA MARAŞLI</v>
          </cell>
          <cell r="R39" t="str">
            <v>İnkılap</v>
          </cell>
        </row>
        <row r="40">
          <cell r="C40">
            <v>207</v>
          </cell>
          <cell r="D40" t="str">
            <v>EMRE HALICI</v>
          </cell>
          <cell r="R40" t="str">
            <v>Matematik</v>
          </cell>
        </row>
        <row r="41">
          <cell r="C41">
            <v>221</v>
          </cell>
          <cell r="D41" t="str">
            <v>ASLIHAN GÜNGÖRDÜ</v>
          </cell>
          <cell r="R41" t="str">
            <v>Fizik</v>
          </cell>
        </row>
        <row r="42">
          <cell r="C42">
            <v>226</v>
          </cell>
          <cell r="D42" t="str">
            <v>EDA JAN YILMAZ</v>
          </cell>
          <cell r="R42" t="str">
            <v>Fizik</v>
          </cell>
        </row>
        <row r="43">
          <cell r="C43">
            <v>228</v>
          </cell>
          <cell r="D43" t="str">
            <v>AHMET PARAK</v>
          </cell>
          <cell r="R43" t="str">
            <v>Geometri</v>
          </cell>
        </row>
        <row r="44">
          <cell r="C44">
            <v>239</v>
          </cell>
          <cell r="D44" t="str">
            <v>ÖMER FARUK ERSUNGUR</v>
          </cell>
          <cell r="R44" t="str">
            <v>Geometri</v>
          </cell>
        </row>
        <row r="45">
          <cell r="C45">
            <v>260</v>
          </cell>
          <cell r="D45" t="str">
            <v>FATİH EMRE ŞANVERDİ</v>
          </cell>
          <cell r="R45" t="str">
            <v>Fizik</v>
          </cell>
        </row>
        <row r="46">
          <cell r="C46">
            <v>322</v>
          </cell>
          <cell r="D46" t="str">
            <v>Ebru ALTINER</v>
          </cell>
          <cell r="R46" t="str">
            <v>Fizik</v>
          </cell>
        </row>
        <row r="47">
          <cell r="C47">
            <v>340</v>
          </cell>
          <cell r="D47" t="str">
            <v>SÜMEYYE YILDIZ</v>
          </cell>
          <cell r="R47" t="str">
            <v>Fizik</v>
          </cell>
        </row>
        <row r="48">
          <cell r="C48">
            <v>345</v>
          </cell>
          <cell r="D48" t="str">
            <v>MUSA KILIÇ</v>
          </cell>
          <cell r="R48" t="str">
            <v>İngilizce</v>
          </cell>
        </row>
        <row r="49">
          <cell r="C49">
            <v>351</v>
          </cell>
          <cell r="D49" t="str">
            <v>KÜBRA ÇAYLI</v>
          </cell>
          <cell r="R49" t="str">
            <v>Fizik</v>
          </cell>
        </row>
        <row r="50">
          <cell r="C50">
            <v>355</v>
          </cell>
          <cell r="D50" t="str">
            <v>SAFİYE FİGEN</v>
          </cell>
          <cell r="R50" t="str">
            <v>Fizik</v>
          </cell>
        </row>
        <row r="51">
          <cell r="C51">
            <v>356</v>
          </cell>
          <cell r="D51" t="str">
            <v>MERVE KADIOĞLUGİL</v>
          </cell>
          <cell r="R51" t="str">
            <v>İngilizce</v>
          </cell>
        </row>
        <row r="52">
          <cell r="C52">
            <v>366</v>
          </cell>
          <cell r="D52" t="str">
            <v>MÜGE ERSAYDI</v>
          </cell>
          <cell r="R52" t="str">
            <v>Geometri</v>
          </cell>
        </row>
        <row r="53">
          <cell r="C53">
            <v>375</v>
          </cell>
          <cell r="D53" t="str">
            <v>SEVİM HANÇER</v>
          </cell>
          <cell r="R53" t="str">
            <v>İngilizce</v>
          </cell>
        </row>
        <row r="54">
          <cell r="C54">
            <v>380</v>
          </cell>
          <cell r="D54" t="str">
            <v>ESMA EMRE</v>
          </cell>
          <cell r="R54" t="str">
            <v>Fizik</v>
          </cell>
        </row>
        <row r="55">
          <cell r="C55">
            <v>400</v>
          </cell>
          <cell r="D55" t="str">
            <v>MÜCAHİD ÜSTÜN</v>
          </cell>
          <cell r="R55" t="str">
            <v>İngilizce</v>
          </cell>
        </row>
        <row r="56">
          <cell r="C56">
            <v>419</v>
          </cell>
          <cell r="D56" t="str">
            <v>ÖZGE ÖZGER</v>
          </cell>
          <cell r="R56" t="str">
            <v>Geometri</v>
          </cell>
        </row>
        <row r="57">
          <cell r="C57">
            <v>421</v>
          </cell>
          <cell r="D57" t="str">
            <v>TOLGA KARPUZ</v>
          </cell>
          <cell r="R57" t="str">
            <v>Geometri</v>
          </cell>
        </row>
        <row r="58">
          <cell r="C58">
            <v>424</v>
          </cell>
          <cell r="D58" t="str">
            <v>FATMANUR AKSÖZ</v>
          </cell>
          <cell r="R58" t="str">
            <v>Fizik</v>
          </cell>
        </row>
        <row r="59">
          <cell r="C59">
            <v>426</v>
          </cell>
          <cell r="D59" t="str">
            <v>DİDEM HAZAL KARACA</v>
          </cell>
          <cell r="R59" t="str">
            <v>Fizik</v>
          </cell>
        </row>
        <row r="60">
          <cell r="C60">
            <v>433</v>
          </cell>
          <cell r="D60" t="str">
            <v>OĞUZHAN DENİZ TAŞCI</v>
          </cell>
          <cell r="R60" t="str">
            <v>Geometri</v>
          </cell>
        </row>
        <row r="61">
          <cell r="C61">
            <v>439</v>
          </cell>
          <cell r="D61" t="str">
            <v>FURKAN EMİN ÖZÇİNİ</v>
          </cell>
          <cell r="R61" t="str">
            <v>Matematik</v>
          </cell>
        </row>
        <row r="62">
          <cell r="C62">
            <v>442</v>
          </cell>
          <cell r="D62" t="str">
            <v>MERVE NUR KILIÇ</v>
          </cell>
          <cell r="R62" t="str">
            <v>İngilizce</v>
          </cell>
        </row>
        <row r="63">
          <cell r="C63">
            <v>445</v>
          </cell>
          <cell r="D63" t="str">
            <v>MEHMET KÜTAHNECİ</v>
          </cell>
          <cell r="R63" t="str">
            <v>İngilizce</v>
          </cell>
        </row>
        <row r="65">
          <cell r="C65">
            <v>114</v>
          </cell>
          <cell r="D65" t="str">
            <v>FURKAN YILMAZ</v>
          </cell>
          <cell r="R65" t="str">
            <v>Geometri</v>
          </cell>
        </row>
        <row r="66">
          <cell r="C66">
            <v>150</v>
          </cell>
          <cell r="D66" t="str">
            <v>MERT ÇOKÇA</v>
          </cell>
          <cell r="R66" t="str">
            <v>Fizik</v>
          </cell>
        </row>
        <row r="67">
          <cell r="C67">
            <v>197</v>
          </cell>
          <cell r="D67" t="str">
            <v>SEDA SOLMAZ</v>
          </cell>
          <cell r="R67" t="str">
            <v>Fizik</v>
          </cell>
        </row>
        <row r="68">
          <cell r="C68">
            <v>205</v>
          </cell>
          <cell r="D68" t="str">
            <v>MERVE KILIÇ</v>
          </cell>
          <cell r="R68" t="str">
            <v>Fizik</v>
          </cell>
        </row>
        <row r="69">
          <cell r="C69">
            <v>210</v>
          </cell>
          <cell r="D69" t="str">
            <v>AYŞENUR KARAÇAM</v>
          </cell>
          <cell r="R69" t="str">
            <v>Geometri</v>
          </cell>
        </row>
        <row r="70">
          <cell r="C70">
            <v>219</v>
          </cell>
          <cell r="D70" t="str">
            <v>ÖMER FURKAN ŞAHİN</v>
          </cell>
          <cell r="R70" t="str">
            <v>Edebiyat</v>
          </cell>
        </row>
        <row r="71">
          <cell r="C71">
            <v>231</v>
          </cell>
          <cell r="D71" t="str">
            <v>FATMA BEŞLER</v>
          </cell>
          <cell r="R71" t="str">
            <v>İngilizce</v>
          </cell>
        </row>
        <row r="72">
          <cell r="C72">
            <v>233</v>
          </cell>
          <cell r="D72" t="str">
            <v>EREN ORHAN</v>
          </cell>
          <cell r="R72" t="str">
            <v>İngilizce</v>
          </cell>
        </row>
        <row r="73">
          <cell r="C73">
            <v>255</v>
          </cell>
          <cell r="D73" t="str">
            <v>KÜBRA ÖZÇANDIR</v>
          </cell>
          <cell r="R73" t="str">
            <v>Fizik</v>
          </cell>
        </row>
        <row r="74">
          <cell r="C74">
            <v>318</v>
          </cell>
          <cell r="D74" t="str">
            <v>MESUT ÜLKEN</v>
          </cell>
          <cell r="R74" t="str">
            <v>Geometri</v>
          </cell>
        </row>
        <row r="75">
          <cell r="C75">
            <v>319</v>
          </cell>
          <cell r="D75" t="str">
            <v>ALİ KAYALI</v>
          </cell>
          <cell r="R75" t="str">
            <v>Geometri</v>
          </cell>
        </row>
        <row r="76">
          <cell r="C76">
            <v>324</v>
          </cell>
          <cell r="D76" t="str">
            <v>ORHAN TURAN</v>
          </cell>
          <cell r="R76" t="str">
            <v>İngilizce</v>
          </cell>
        </row>
        <row r="77">
          <cell r="C77">
            <v>333</v>
          </cell>
          <cell r="D77" t="str">
            <v>MERVE GÜL ULU</v>
          </cell>
          <cell r="R77" t="str">
            <v>İngilizce</v>
          </cell>
        </row>
        <row r="78">
          <cell r="C78">
            <v>353</v>
          </cell>
          <cell r="D78" t="str">
            <v>EDA GÖK</v>
          </cell>
          <cell r="R78" t="str">
            <v>Dil ve Anl.</v>
          </cell>
        </row>
        <row r="79">
          <cell r="C79">
            <v>358</v>
          </cell>
          <cell r="D79" t="str">
            <v>HÜSEYİN DİKİCİ</v>
          </cell>
          <cell r="R79" t="str">
            <v>Fizik</v>
          </cell>
        </row>
        <row r="80">
          <cell r="C80">
            <v>359</v>
          </cell>
          <cell r="D80" t="str">
            <v>MAKBULE GÖZKENÇ</v>
          </cell>
          <cell r="R80" t="str">
            <v>Fizik</v>
          </cell>
        </row>
        <row r="81">
          <cell r="C81">
            <v>362</v>
          </cell>
          <cell r="D81" t="str">
            <v>MUHAMMET NAVRUZ</v>
          </cell>
          <cell r="R81" t="str">
            <v>Biyoloji</v>
          </cell>
        </row>
        <row r="82">
          <cell r="C82">
            <v>367</v>
          </cell>
          <cell r="D82" t="str">
            <v>HATİCE SARIOĞLU</v>
          </cell>
          <cell r="R82" t="str">
            <v>Geometri</v>
          </cell>
        </row>
        <row r="83">
          <cell r="C83">
            <v>371</v>
          </cell>
          <cell r="D83" t="str">
            <v>SEZER KILIÇ</v>
          </cell>
          <cell r="R83" t="str">
            <v>İngilizce</v>
          </cell>
        </row>
        <row r="84">
          <cell r="C84">
            <v>376</v>
          </cell>
          <cell r="D84" t="str">
            <v>FURKAN KIZILTOPRAK</v>
          </cell>
          <cell r="R84" t="str">
            <v>Edebiyat</v>
          </cell>
        </row>
        <row r="85">
          <cell r="C85">
            <v>382</v>
          </cell>
          <cell r="D85" t="str">
            <v>DİLAY YAVUZ</v>
          </cell>
          <cell r="R85" t="str">
            <v>Geometri</v>
          </cell>
        </row>
        <row r="86">
          <cell r="C86">
            <v>383</v>
          </cell>
          <cell r="D86" t="str">
            <v>ENES YILDIZ</v>
          </cell>
          <cell r="R86" t="str">
            <v>Edebiyat</v>
          </cell>
        </row>
        <row r="87">
          <cell r="C87">
            <v>386</v>
          </cell>
          <cell r="D87" t="str">
            <v>ÖZGE ÖZEL</v>
          </cell>
          <cell r="R87" t="str">
            <v>Edebiyat</v>
          </cell>
        </row>
        <row r="88">
          <cell r="C88">
            <v>392</v>
          </cell>
          <cell r="D88" t="str">
            <v>SELVET AKKAPLAN</v>
          </cell>
          <cell r="R88" t="str">
            <v>Fizik</v>
          </cell>
        </row>
        <row r="89">
          <cell r="C89">
            <v>394</v>
          </cell>
          <cell r="D89" t="str">
            <v>MUHAMMED ÇAĞRI POLAT</v>
          </cell>
          <cell r="R89" t="str">
            <v>Matematik</v>
          </cell>
        </row>
        <row r="90">
          <cell r="C90">
            <v>428</v>
          </cell>
          <cell r="D90" t="str">
            <v>KADRİYE ÇADIRCI</v>
          </cell>
          <cell r="R90" t="str">
            <v>Dil ve Anl.</v>
          </cell>
        </row>
        <row r="91">
          <cell r="C91">
            <v>458</v>
          </cell>
          <cell r="D91" t="str">
            <v>MEHMET BUĞRA HANÇERLİOĞLU</v>
          </cell>
          <cell r="R91" t="str">
            <v>İngilizce</v>
          </cell>
        </row>
        <row r="92">
          <cell r="C92">
            <v>478</v>
          </cell>
          <cell r="D92" t="str">
            <v>MELTEM KÜBRA ÜSTÜNBAŞ</v>
          </cell>
          <cell r="R92" t="str">
            <v>Fizik</v>
          </cell>
        </row>
        <row r="93">
          <cell r="D93" t="str">
            <v>Gökhan ERZİN</v>
          </cell>
          <cell r="R93" t="str">
            <v>Fizik</v>
          </cell>
        </row>
        <row r="94">
          <cell r="D94" t="str">
            <v>Ersen KOZAN</v>
          </cell>
          <cell r="R94" t="str">
            <v>İnkılap</v>
          </cell>
        </row>
        <row r="96">
          <cell r="C96">
            <v>1</v>
          </cell>
          <cell r="D96" t="str">
            <v>ONUR SAMED YEŞİLTAŞ</v>
          </cell>
          <cell r="R96" t="str">
            <v>Geometri</v>
          </cell>
        </row>
        <row r="97">
          <cell r="C97">
            <v>13</v>
          </cell>
          <cell r="D97" t="str">
            <v>AYŞE NUR PALUT</v>
          </cell>
          <cell r="R97" t="str">
            <v>Matematik</v>
          </cell>
        </row>
        <row r="98">
          <cell r="C98">
            <v>26</v>
          </cell>
          <cell r="D98" t="str">
            <v>SAİD BURAK SEYFİ</v>
          </cell>
          <cell r="R98" t="str">
            <v>Geometri</v>
          </cell>
        </row>
        <row r="99">
          <cell r="C99">
            <v>149</v>
          </cell>
          <cell r="D99" t="str">
            <v>BEKİR BÜYÜKÇELİK</v>
          </cell>
          <cell r="R99" t="str">
            <v>Geometri</v>
          </cell>
        </row>
        <row r="100">
          <cell r="C100">
            <v>170</v>
          </cell>
          <cell r="D100" t="str">
            <v>YUSUF AYDIN</v>
          </cell>
          <cell r="R100" t="str">
            <v>Geometri</v>
          </cell>
        </row>
        <row r="101">
          <cell r="C101">
            <v>180</v>
          </cell>
          <cell r="D101" t="str">
            <v>CANSU ZEYNEP KARTAL</v>
          </cell>
          <cell r="R101" t="str">
            <v>Fizik</v>
          </cell>
        </row>
        <row r="102">
          <cell r="C102">
            <v>195</v>
          </cell>
          <cell r="D102" t="str">
            <v>MEHMET KILIÇ</v>
          </cell>
          <cell r="R102" t="str">
            <v>Edebiyat</v>
          </cell>
        </row>
        <row r="103">
          <cell r="C103">
            <v>214</v>
          </cell>
          <cell r="D103" t="str">
            <v>İBRAHİM GÜNGEN</v>
          </cell>
          <cell r="R103" t="str">
            <v>İngilizce</v>
          </cell>
        </row>
        <row r="104">
          <cell r="C104">
            <v>218</v>
          </cell>
          <cell r="D104" t="str">
            <v>MEFTUNE UYAR</v>
          </cell>
          <cell r="R104" t="str">
            <v>İngilizce</v>
          </cell>
        </row>
        <row r="105">
          <cell r="C105">
            <v>224</v>
          </cell>
          <cell r="D105" t="str">
            <v>EFECAN ERKİLET</v>
          </cell>
          <cell r="R105" t="str">
            <v>Geometri</v>
          </cell>
        </row>
        <row r="106">
          <cell r="C106">
            <v>229</v>
          </cell>
          <cell r="D106" t="str">
            <v>MUALLA İNCİALAN</v>
          </cell>
          <cell r="R106" t="str">
            <v>Dil ve Anl.</v>
          </cell>
        </row>
        <row r="107">
          <cell r="C107">
            <v>256</v>
          </cell>
          <cell r="D107" t="str">
            <v>NAVRUZ NUR ALDEMİR</v>
          </cell>
          <cell r="R107" t="str">
            <v>Fizik</v>
          </cell>
        </row>
        <row r="108">
          <cell r="C108">
            <v>346</v>
          </cell>
          <cell r="D108" t="str">
            <v>BUSE NAZ ÇANDIR</v>
          </cell>
          <cell r="R108" t="str">
            <v>Fizik</v>
          </cell>
        </row>
        <row r="109">
          <cell r="C109">
            <v>347</v>
          </cell>
          <cell r="D109" t="str">
            <v>AHMET ARAL</v>
          </cell>
          <cell r="R109" t="str">
            <v>Geometri</v>
          </cell>
        </row>
        <row r="110">
          <cell r="C110">
            <v>348</v>
          </cell>
          <cell r="D110" t="str">
            <v>HASGÜL YEŞİLYURT</v>
          </cell>
          <cell r="R110" t="str">
            <v>Dil ve Anl.</v>
          </cell>
        </row>
        <row r="111">
          <cell r="C111">
            <v>350</v>
          </cell>
          <cell r="D111" t="str">
            <v>CANER CAMBAZ</v>
          </cell>
          <cell r="R111" t="str">
            <v>Fizik</v>
          </cell>
        </row>
        <row r="112">
          <cell r="C112">
            <v>360</v>
          </cell>
          <cell r="D112" t="str">
            <v>MEHMET EMRE KARACABEY</v>
          </cell>
          <cell r="R112" t="str">
            <v>İngilizce</v>
          </cell>
        </row>
        <row r="113">
          <cell r="C113">
            <v>384</v>
          </cell>
          <cell r="D113" t="str">
            <v>OĞUZHAN ÜNSAL</v>
          </cell>
          <cell r="R113" t="str">
            <v>İngilizce</v>
          </cell>
        </row>
        <row r="114">
          <cell r="C114">
            <v>388</v>
          </cell>
          <cell r="D114" t="str">
            <v>MUSTAFA ARMUT</v>
          </cell>
          <cell r="R114" t="str">
            <v>Matematik</v>
          </cell>
        </row>
        <row r="115">
          <cell r="C115">
            <v>390</v>
          </cell>
          <cell r="D115" t="str">
            <v>HANDE SAĞLAM</v>
          </cell>
          <cell r="R115" t="str">
            <v>Matematik</v>
          </cell>
        </row>
        <row r="116">
          <cell r="C116">
            <v>396</v>
          </cell>
          <cell r="D116" t="str">
            <v>NİMET AKKAYA</v>
          </cell>
          <cell r="R116" t="str">
            <v>İngilizce</v>
          </cell>
        </row>
        <row r="117">
          <cell r="C117">
            <v>398</v>
          </cell>
          <cell r="D117" t="str">
            <v>KÜBRA YILDIRIM</v>
          </cell>
          <cell r="R117" t="str">
            <v>Geometri</v>
          </cell>
        </row>
        <row r="118">
          <cell r="C118">
            <v>416</v>
          </cell>
          <cell r="D118" t="str">
            <v>MERVE YALÇIN</v>
          </cell>
          <cell r="R118" t="str">
            <v>Matematik</v>
          </cell>
        </row>
        <row r="119">
          <cell r="C119">
            <v>420</v>
          </cell>
          <cell r="D119" t="str">
            <v>MEDİNE SİNEM ÖZYÜREK</v>
          </cell>
          <cell r="R119" t="str">
            <v>Felsefe</v>
          </cell>
        </row>
        <row r="120">
          <cell r="C120">
            <v>429</v>
          </cell>
          <cell r="D120" t="str">
            <v>METE KAAN KARACA</v>
          </cell>
          <cell r="R120" t="str">
            <v>Matematik</v>
          </cell>
        </row>
        <row r="121">
          <cell r="C121">
            <v>434</v>
          </cell>
          <cell r="D121" t="str">
            <v>AYSİMA UĞURLU</v>
          </cell>
          <cell r="R121" t="str">
            <v>İngilizce</v>
          </cell>
        </row>
        <row r="122">
          <cell r="C122">
            <v>438</v>
          </cell>
          <cell r="D122" t="str">
            <v>ÖZDE AFŞAR</v>
          </cell>
          <cell r="R122" t="str">
            <v>Dil ve Anl.</v>
          </cell>
        </row>
        <row r="123">
          <cell r="C123">
            <v>444</v>
          </cell>
          <cell r="D123" t="str">
            <v>AHMET FURKAN YÜCEL</v>
          </cell>
          <cell r="R123" t="str">
            <v>Geometri</v>
          </cell>
        </row>
        <row r="124">
          <cell r="C124">
            <v>448</v>
          </cell>
          <cell r="D124" t="str">
            <v>HABİBE NUR KOÇAK</v>
          </cell>
          <cell r="R124" t="str">
            <v>İngilizce</v>
          </cell>
        </row>
        <row r="125">
          <cell r="C125">
            <v>451</v>
          </cell>
          <cell r="D125" t="str">
            <v>MERYEM CANAN DURAK</v>
          </cell>
          <cell r="R125" t="str">
            <v>İngilizce</v>
          </cell>
        </row>
        <row r="127">
          <cell r="C127">
            <v>3</v>
          </cell>
          <cell r="D127" t="str">
            <v>FURKAN COŞKUN</v>
          </cell>
          <cell r="R127" t="str">
            <v>Fizik</v>
          </cell>
        </row>
        <row r="128">
          <cell r="C128">
            <v>11</v>
          </cell>
          <cell r="D128" t="str">
            <v>HÜSEYİN YİĞİTOĞLU</v>
          </cell>
          <cell r="R128" t="str">
            <v>Fizik</v>
          </cell>
        </row>
        <row r="129">
          <cell r="C129">
            <v>141</v>
          </cell>
          <cell r="D129" t="str">
            <v>MUSTAFA AYVAZOĞLU</v>
          </cell>
          <cell r="R129" t="str">
            <v>İnkılap</v>
          </cell>
        </row>
        <row r="130">
          <cell r="C130">
            <v>147</v>
          </cell>
          <cell r="D130" t="str">
            <v>AHMET YAVUZ KARAHAN</v>
          </cell>
          <cell r="R130" t="str">
            <v>Matematik</v>
          </cell>
        </row>
        <row r="131">
          <cell r="C131">
            <v>162</v>
          </cell>
          <cell r="D131" t="str">
            <v>NECLA HARMAN</v>
          </cell>
          <cell r="R131" t="str">
            <v>Geometri</v>
          </cell>
        </row>
        <row r="132">
          <cell r="C132">
            <v>192</v>
          </cell>
          <cell r="D132" t="str">
            <v>PELİN ÇAĞLAR</v>
          </cell>
          <cell r="R132" t="str">
            <v>İngilizce</v>
          </cell>
        </row>
        <row r="133">
          <cell r="C133">
            <v>199</v>
          </cell>
          <cell r="D133" t="str">
            <v>KÜBRA NUR İŞÇİ</v>
          </cell>
          <cell r="R133" t="str">
            <v>Geometri</v>
          </cell>
        </row>
        <row r="134">
          <cell r="C134">
            <v>202</v>
          </cell>
          <cell r="D134" t="str">
            <v>ŞEYMA SELEN AYDEMİR</v>
          </cell>
          <cell r="R134" t="str">
            <v>Geometri</v>
          </cell>
        </row>
        <row r="135">
          <cell r="C135">
            <v>211</v>
          </cell>
          <cell r="D135" t="str">
            <v>HAMZA KARAKILIÇ</v>
          </cell>
          <cell r="R135" t="str">
            <v>İngilizce</v>
          </cell>
        </row>
        <row r="136">
          <cell r="C136">
            <v>212</v>
          </cell>
          <cell r="D136" t="str">
            <v>FATMA BETÜL GÖKSÜN</v>
          </cell>
          <cell r="R136" t="str">
            <v>Geometri</v>
          </cell>
        </row>
        <row r="137">
          <cell r="C137">
            <v>220</v>
          </cell>
          <cell r="D137" t="str">
            <v>ALPEREN ÜNALAN</v>
          </cell>
          <cell r="R137" t="str">
            <v>Fizik</v>
          </cell>
        </row>
        <row r="138">
          <cell r="C138">
            <v>222</v>
          </cell>
          <cell r="D138" t="str">
            <v>ŞEBNEM USLU</v>
          </cell>
          <cell r="R138" t="str">
            <v>İngilizce</v>
          </cell>
        </row>
        <row r="139">
          <cell r="C139">
            <v>235</v>
          </cell>
          <cell r="D139" t="str">
            <v>GÜPSE CANPOLAT</v>
          </cell>
          <cell r="R139" t="str">
            <v>Kimya</v>
          </cell>
        </row>
        <row r="140">
          <cell r="C140">
            <v>236</v>
          </cell>
          <cell r="D140" t="str">
            <v>EMİNE ALTIN ŞANLI</v>
          </cell>
          <cell r="R140" t="str">
            <v>Geometri</v>
          </cell>
        </row>
        <row r="141">
          <cell r="C141">
            <v>237</v>
          </cell>
          <cell r="D141" t="str">
            <v>ADEM KAYGISIZ</v>
          </cell>
          <cell r="R141" t="str">
            <v>İngilizce</v>
          </cell>
        </row>
        <row r="142">
          <cell r="C142">
            <v>339</v>
          </cell>
          <cell r="D142" t="str">
            <v>MERVE BAYAR</v>
          </cell>
          <cell r="R142" t="str">
            <v>Fizik</v>
          </cell>
        </row>
        <row r="143">
          <cell r="C143">
            <v>374</v>
          </cell>
          <cell r="D143" t="str">
            <v>FATMA FULDAN ERDOĞAN</v>
          </cell>
          <cell r="R143" t="str">
            <v>Fizik</v>
          </cell>
        </row>
        <row r="144">
          <cell r="C144">
            <v>391</v>
          </cell>
          <cell r="D144" t="str">
            <v>ADEM SINAĞ</v>
          </cell>
          <cell r="R144" t="str">
            <v>İngilizce</v>
          </cell>
        </row>
        <row r="145">
          <cell r="C145">
            <v>395</v>
          </cell>
          <cell r="D145" t="str">
            <v>MERVEHATUN BOYRAZ</v>
          </cell>
          <cell r="R145" t="str">
            <v>İngilizce</v>
          </cell>
        </row>
        <row r="146">
          <cell r="C146">
            <v>401</v>
          </cell>
          <cell r="D146" t="str">
            <v>ABDURRAHİM FURKAN BERBERO</v>
          </cell>
          <cell r="R146" t="str">
            <v>İngilizce</v>
          </cell>
        </row>
        <row r="147">
          <cell r="C147">
            <v>403</v>
          </cell>
          <cell r="D147" t="str">
            <v>BERNA ULUÇAY</v>
          </cell>
          <cell r="R147" t="str">
            <v>Kimya</v>
          </cell>
        </row>
        <row r="148">
          <cell r="C148">
            <v>404</v>
          </cell>
          <cell r="D148" t="str">
            <v>MEHMET DENİZ ERTÜZ</v>
          </cell>
          <cell r="R148" t="str">
            <v>Geometri</v>
          </cell>
        </row>
        <row r="149">
          <cell r="C149">
            <v>411</v>
          </cell>
          <cell r="D149" t="str">
            <v>ALPER METE AVŞAROĞLU</v>
          </cell>
          <cell r="R149" t="str">
            <v>İngilizce</v>
          </cell>
        </row>
        <row r="150">
          <cell r="C150">
            <v>436</v>
          </cell>
          <cell r="D150" t="str">
            <v>YASİN KAAN KAYA</v>
          </cell>
          <cell r="R150" t="str">
            <v>Fizik</v>
          </cell>
        </row>
        <row r="151">
          <cell r="C151">
            <v>447</v>
          </cell>
          <cell r="D151" t="str">
            <v>ESRA GÜN</v>
          </cell>
          <cell r="R151" t="str">
            <v>Kimya</v>
          </cell>
        </row>
        <row r="152">
          <cell r="C152">
            <v>449</v>
          </cell>
          <cell r="D152" t="str">
            <v>TURAN BAYAT</v>
          </cell>
          <cell r="R152" t="str">
            <v>Fizik</v>
          </cell>
        </row>
        <row r="153">
          <cell r="C153">
            <v>631</v>
          </cell>
          <cell r="D153" t="str">
            <v>M.EMRE SAY</v>
          </cell>
          <cell r="R153" t="str">
            <v>İngilizce</v>
          </cell>
        </row>
        <row r="154">
          <cell r="C154">
            <v>634</v>
          </cell>
          <cell r="D154" t="str">
            <v>R. EMİR GÜPGÜPOĞLU</v>
          </cell>
          <cell r="R154" t="str">
            <v>Matematik</v>
          </cell>
        </row>
        <row r="155">
          <cell r="C155">
            <v>635</v>
          </cell>
          <cell r="D155" t="str">
            <v>H. BURAK DEDEOĞLU</v>
          </cell>
          <cell r="R155" t="str">
            <v>Geometri</v>
          </cell>
        </row>
        <row r="156">
          <cell r="C156">
            <v>636</v>
          </cell>
          <cell r="D156" t="str">
            <v>ELMAS MUR</v>
          </cell>
          <cell r="R156" t="str">
            <v>İngilizce</v>
          </cell>
        </row>
      </sheetData>
      <sheetData sheetId="4">
        <row r="3">
          <cell r="C3">
            <v>181</v>
          </cell>
          <cell r="D3" t="str">
            <v>CUMHUR ŞENAVCI</v>
          </cell>
          <cell r="Q3" t="str">
            <v>Felsefe</v>
          </cell>
        </row>
        <row r="4">
          <cell r="C4">
            <v>206</v>
          </cell>
          <cell r="D4" t="str">
            <v>SÜLEYMAN ŞİGAN</v>
          </cell>
          <cell r="Q4" t="str">
            <v>Geometri</v>
          </cell>
        </row>
        <row r="5">
          <cell r="C5">
            <v>254</v>
          </cell>
          <cell r="D5" t="str">
            <v>BEYZA İĞDECİ</v>
          </cell>
          <cell r="Q5" t="str">
            <v>Matematik</v>
          </cell>
        </row>
        <row r="6">
          <cell r="C6">
            <v>278</v>
          </cell>
          <cell r="D6" t="str">
            <v>NAMIK KEMAL ÇELİKADAM</v>
          </cell>
          <cell r="Q6" t="str">
            <v>Matematik</v>
          </cell>
        </row>
        <row r="7">
          <cell r="C7">
            <v>418</v>
          </cell>
          <cell r="D7" t="str">
            <v>EREN UZUNHİSARCIKLI</v>
          </cell>
          <cell r="Q7" t="str">
            <v>Edebiyat</v>
          </cell>
        </row>
        <row r="8">
          <cell r="C8">
            <v>431</v>
          </cell>
          <cell r="D8" t="str">
            <v>MUTEBER MERVE KAPLAN</v>
          </cell>
          <cell r="Q8" t="str">
            <v>Geometri</v>
          </cell>
        </row>
        <row r="9">
          <cell r="C9">
            <v>437</v>
          </cell>
          <cell r="D9" t="str">
            <v>MUHAMMED SEYİT İMİR</v>
          </cell>
          <cell r="Q9" t="str">
            <v>Geometri</v>
          </cell>
        </row>
        <row r="10">
          <cell r="C10">
            <v>465</v>
          </cell>
          <cell r="D10" t="str">
            <v>MERVE ŞAHİN</v>
          </cell>
          <cell r="Q10" t="str">
            <v>İngilizce</v>
          </cell>
        </row>
        <row r="11">
          <cell r="C11">
            <v>637</v>
          </cell>
          <cell r="D11" t="str">
            <v>SADULLAH SERTAÇ SAYER</v>
          </cell>
          <cell r="Q11" t="str">
            <v>Matematik</v>
          </cell>
        </row>
        <row r="12">
          <cell r="C12">
            <v>638</v>
          </cell>
          <cell r="D12" t="str">
            <v>ŞEYMA BARIŞKAN</v>
          </cell>
          <cell r="Q12" t="str">
            <v>İngilizce</v>
          </cell>
        </row>
        <row r="13">
          <cell r="C13">
            <v>639</v>
          </cell>
          <cell r="D13" t="str">
            <v>ENES TEMİR</v>
          </cell>
          <cell r="Q13" t="str">
            <v>İngilizce</v>
          </cell>
        </row>
        <row r="14">
          <cell r="C14">
            <v>641</v>
          </cell>
          <cell r="D14" t="str">
            <v>BUKAN KOÇYİĞİT</v>
          </cell>
          <cell r="Q14" t="str">
            <v>Matematik</v>
          </cell>
        </row>
        <row r="15">
          <cell r="C15">
            <v>642</v>
          </cell>
          <cell r="D15" t="str">
            <v>YAĞMUR POLAT</v>
          </cell>
          <cell r="Q15" t="str">
            <v>Felsefe</v>
          </cell>
        </row>
        <row r="16">
          <cell r="C16">
            <v>643</v>
          </cell>
          <cell r="D16" t="str">
            <v>HÜSEYİN YAĞAN</v>
          </cell>
          <cell r="Q16" t="str">
            <v>Edebiyat</v>
          </cell>
        </row>
        <row r="17">
          <cell r="C17">
            <v>644</v>
          </cell>
          <cell r="D17" t="str">
            <v>TUNAHAN ALTUN</v>
          </cell>
          <cell r="Q17" t="str">
            <v>Edebiyat</v>
          </cell>
        </row>
        <row r="18">
          <cell r="C18">
            <v>645</v>
          </cell>
          <cell r="D18" t="str">
            <v>BURCU DİLEKLİ</v>
          </cell>
          <cell r="Q18" t="str">
            <v>İngilizce</v>
          </cell>
        </row>
        <row r="19">
          <cell r="C19">
            <v>646</v>
          </cell>
          <cell r="D19" t="str">
            <v>HARUN DUMLU</v>
          </cell>
          <cell r="Q19" t="str">
            <v>Matematik</v>
          </cell>
        </row>
        <row r="20">
          <cell r="C20">
            <v>647</v>
          </cell>
          <cell r="D20" t="str">
            <v>VOLKAN ALTUNER</v>
          </cell>
          <cell r="Q20" t="str">
            <v>İngilizce</v>
          </cell>
        </row>
        <row r="21">
          <cell r="C21">
            <v>648</v>
          </cell>
          <cell r="D21" t="str">
            <v>YAŞAR TUĞRUL ERCAN</v>
          </cell>
          <cell r="Q21" t="str">
            <v>Matematik</v>
          </cell>
        </row>
        <row r="22">
          <cell r="C22">
            <v>652</v>
          </cell>
          <cell r="D22" t="str">
            <v>ÖMER ÖZDEMİR</v>
          </cell>
          <cell r="Q22" t="str">
            <v>İngilizce</v>
          </cell>
        </row>
      </sheetData>
      <sheetData sheetId="5">
        <row r="3">
          <cell r="C3">
            <v>6</v>
          </cell>
          <cell r="D3" t="str">
            <v>NURGÜL AVCI</v>
          </cell>
          <cell r="F3">
            <v>2</v>
          </cell>
          <cell r="I3">
            <v>5</v>
          </cell>
          <cell r="L3">
            <v>1</v>
          </cell>
          <cell r="N3">
            <v>4</v>
          </cell>
          <cell r="O3">
            <v>3</v>
          </cell>
          <cell r="R3" t="str">
            <v>Kimya</v>
          </cell>
        </row>
        <row r="4">
          <cell r="C4">
            <v>7</v>
          </cell>
          <cell r="D4" t="str">
            <v>FATMA TOKAT</v>
          </cell>
          <cell r="F4">
            <v>2</v>
          </cell>
          <cell r="J4">
            <v>3</v>
          </cell>
          <cell r="K4">
            <v>4</v>
          </cell>
          <cell r="N4">
            <v>1</v>
          </cell>
          <cell r="P4">
            <v>2</v>
          </cell>
          <cell r="Q4">
            <v>5</v>
          </cell>
          <cell r="R4" t="str">
            <v>Dil ve Anl.</v>
          </cell>
        </row>
        <row r="5">
          <cell r="C5">
            <v>17</v>
          </cell>
          <cell r="D5" t="str">
            <v>SENA GÜLSAĞIR</v>
          </cell>
          <cell r="E5">
            <v>3</v>
          </cell>
          <cell r="J5">
            <v>1</v>
          </cell>
          <cell r="N5">
            <v>5</v>
          </cell>
          <cell r="O5">
            <v>4</v>
          </cell>
          <cell r="R5" t="str">
            <v>Matematik</v>
          </cell>
        </row>
        <row r="6">
          <cell r="C6">
            <v>36</v>
          </cell>
          <cell r="D6" t="str">
            <v>KÜBRA ÖKSÜZ</v>
          </cell>
          <cell r="E6">
            <v>3</v>
          </cell>
          <cell r="F6">
            <v>2</v>
          </cell>
          <cell r="J6">
            <v>5</v>
          </cell>
          <cell r="L6">
            <v>1</v>
          </cell>
          <cell r="N6">
            <v>4</v>
          </cell>
          <cell r="R6" t="str">
            <v>Kimya</v>
          </cell>
        </row>
        <row r="7">
          <cell r="C7">
            <v>78</v>
          </cell>
          <cell r="D7" t="str">
            <v>ERHAN CENGİZ</v>
          </cell>
          <cell r="F7">
            <v>3</v>
          </cell>
          <cell r="I7">
            <v>2</v>
          </cell>
          <cell r="J7">
            <v>1</v>
          </cell>
          <cell r="L7">
            <v>4</v>
          </cell>
          <cell r="N7">
            <v>5</v>
          </cell>
          <cell r="R7" t="str">
            <v>Analitik Geo</v>
          </cell>
        </row>
        <row r="8">
          <cell r="C8">
            <v>105</v>
          </cell>
          <cell r="D8" t="str">
            <v>HADİ SUNA</v>
          </cell>
          <cell r="F8">
            <v>1</v>
          </cell>
          <cell r="H8">
            <v>3</v>
          </cell>
          <cell r="J8">
            <v>2</v>
          </cell>
          <cell r="N8">
            <v>5</v>
          </cell>
          <cell r="O8">
            <v>4</v>
          </cell>
          <cell r="R8" t="str">
            <v>Edebiyat</v>
          </cell>
        </row>
        <row r="9">
          <cell r="C9">
            <v>116</v>
          </cell>
          <cell r="D9" t="str">
            <v>CEMRE ÇAĞIRAN</v>
          </cell>
          <cell r="E9">
            <v>1</v>
          </cell>
          <cell r="J9">
            <v>3</v>
          </cell>
          <cell r="M9">
            <v>2</v>
          </cell>
          <cell r="N9">
            <v>4</v>
          </cell>
          <cell r="O9">
            <v>5</v>
          </cell>
          <cell r="R9" t="str">
            <v>Matematik</v>
          </cell>
        </row>
        <row r="10">
          <cell r="C10">
            <v>130</v>
          </cell>
          <cell r="D10" t="str">
            <v>MEHMET EMİN DEMİR</v>
          </cell>
          <cell r="E10">
            <v>2</v>
          </cell>
          <cell r="F10">
            <v>1</v>
          </cell>
          <cell r="H10">
            <v>5</v>
          </cell>
          <cell r="N10">
            <v>4</v>
          </cell>
          <cell r="O10">
            <v>3</v>
          </cell>
          <cell r="R10" t="str">
            <v>Matematik</v>
          </cell>
        </row>
        <row r="11">
          <cell r="C11">
            <v>139</v>
          </cell>
          <cell r="D11" t="str">
            <v>HATİCE ZOROĞLU</v>
          </cell>
          <cell r="E11">
            <v>1</v>
          </cell>
          <cell r="L11">
            <v>2</v>
          </cell>
          <cell r="M11">
            <v>4</v>
          </cell>
          <cell r="N11">
            <v>5</v>
          </cell>
          <cell r="O11">
            <v>3</v>
          </cell>
          <cell r="R11" t="str">
            <v>Matematik</v>
          </cell>
        </row>
        <row r="12">
          <cell r="C12">
            <v>146</v>
          </cell>
          <cell r="D12" t="str">
            <v>TAYYİB ORHAN</v>
          </cell>
          <cell r="J12">
            <v>2</v>
          </cell>
          <cell r="L12">
            <v>1</v>
          </cell>
          <cell r="N12">
            <v>4</v>
          </cell>
          <cell r="O12">
            <v>3</v>
          </cell>
          <cell r="R12" t="str">
            <v>Kimya</v>
          </cell>
        </row>
        <row r="13">
          <cell r="C13">
            <v>148</v>
          </cell>
          <cell r="D13" t="str">
            <v>MEHMET EMİN ÖKDEM</v>
          </cell>
          <cell r="E13">
            <v>4</v>
          </cell>
          <cell r="F13">
            <v>1</v>
          </cell>
          <cell r="J13">
            <v>2</v>
          </cell>
          <cell r="N13">
            <v>5</v>
          </cell>
          <cell r="O13">
            <v>3</v>
          </cell>
          <cell r="R13" t="str">
            <v>Biyoloji</v>
          </cell>
        </row>
        <row r="14">
          <cell r="C14">
            <v>158</v>
          </cell>
          <cell r="D14" t="str">
            <v>EMRE KESİMCİ</v>
          </cell>
          <cell r="F14">
            <v>3</v>
          </cell>
          <cell r="I14">
            <v>2</v>
          </cell>
          <cell r="J14">
            <v>1</v>
          </cell>
          <cell r="L14">
            <v>4</v>
          </cell>
          <cell r="N14">
            <v>5</v>
          </cell>
          <cell r="R14" t="str">
            <v>Geometrik</v>
          </cell>
        </row>
        <row r="15">
          <cell r="C15">
            <v>184</v>
          </cell>
          <cell r="D15" t="str">
            <v>BİLGE YAVUZ KEKEÇ</v>
          </cell>
          <cell r="F15">
            <v>3</v>
          </cell>
          <cell r="H15">
            <v>1</v>
          </cell>
          <cell r="I15">
            <v>4</v>
          </cell>
          <cell r="L15">
            <v>2</v>
          </cell>
          <cell r="N15">
            <v>5</v>
          </cell>
          <cell r="R15" t="str">
            <v>Edebiyat</v>
          </cell>
        </row>
        <row r="16">
          <cell r="C16">
            <v>190</v>
          </cell>
          <cell r="D16" t="str">
            <v>KEMAL ALTINTAŞ</v>
          </cell>
          <cell r="F16">
            <v>1</v>
          </cell>
          <cell r="N16">
            <v>3</v>
          </cell>
          <cell r="P16">
            <v>2</v>
          </cell>
          <cell r="R16" t="str">
            <v>Biyoloji</v>
          </cell>
        </row>
        <row r="17">
          <cell r="C17">
            <v>203</v>
          </cell>
          <cell r="D17" t="str">
            <v>MUSTAFA OĞUZHAN ERDOĞAN</v>
          </cell>
          <cell r="N17">
            <v>2</v>
          </cell>
          <cell r="P17">
            <v>1</v>
          </cell>
          <cell r="R17" t="str">
            <v>Tarih</v>
          </cell>
        </row>
        <row r="18">
          <cell r="C18">
            <v>240</v>
          </cell>
          <cell r="D18" t="str">
            <v>AHMET YAĞAN</v>
          </cell>
          <cell r="N18">
            <v>3</v>
          </cell>
          <cell r="P18">
            <v>1</v>
          </cell>
          <cell r="Q18">
            <v>2</v>
          </cell>
          <cell r="R18" t="str">
            <v>Tarih</v>
          </cell>
        </row>
        <row r="19">
          <cell r="C19">
            <v>244</v>
          </cell>
          <cell r="D19" t="str">
            <v>GÜLŞAH GÜNEŞ</v>
          </cell>
          <cell r="F19">
            <v>3</v>
          </cell>
          <cell r="I19">
            <v>5</v>
          </cell>
          <cell r="J19">
            <v>2</v>
          </cell>
          <cell r="L19">
            <v>1</v>
          </cell>
          <cell r="N19">
            <v>4</v>
          </cell>
          <cell r="R19" t="str">
            <v>Kimya</v>
          </cell>
        </row>
        <row r="20">
          <cell r="C20">
            <v>253</v>
          </cell>
          <cell r="D20" t="str">
            <v>MELTEM İLHAN</v>
          </cell>
          <cell r="F20">
            <v>4</v>
          </cell>
          <cell r="L20">
            <v>3</v>
          </cell>
          <cell r="N20">
            <v>2</v>
          </cell>
          <cell r="P20">
            <v>1</v>
          </cell>
          <cell r="R20" t="str">
            <v>Tarih</v>
          </cell>
        </row>
        <row r="21">
          <cell r="C21">
            <v>261</v>
          </cell>
          <cell r="D21" t="str">
            <v>BEHİNUR COŞKUN</v>
          </cell>
          <cell r="F21">
            <v>2</v>
          </cell>
          <cell r="J21">
            <v>1</v>
          </cell>
          <cell r="L21">
            <v>3</v>
          </cell>
          <cell r="N21">
            <v>4</v>
          </cell>
          <cell r="O21">
            <v>5</v>
          </cell>
          <cell r="R21" t="str">
            <v>Analitik Geo</v>
          </cell>
        </row>
        <row r="22">
          <cell r="C22">
            <v>264</v>
          </cell>
          <cell r="D22" t="str">
            <v>FURKAN ILGIN</v>
          </cell>
          <cell r="F22">
            <v>2</v>
          </cell>
          <cell r="L22">
            <v>4</v>
          </cell>
          <cell r="M22">
            <v>1</v>
          </cell>
          <cell r="N22">
            <v>5</v>
          </cell>
          <cell r="O22">
            <v>3</v>
          </cell>
          <cell r="R22" t="str">
            <v>İngilizce</v>
          </cell>
        </row>
        <row r="23">
          <cell r="C23">
            <v>265</v>
          </cell>
          <cell r="D23" t="str">
            <v>İREM TABARU</v>
          </cell>
          <cell r="F23">
            <v>1</v>
          </cell>
          <cell r="L23">
            <v>3</v>
          </cell>
          <cell r="N23">
            <v>4</v>
          </cell>
          <cell r="O23">
            <v>5</v>
          </cell>
          <cell r="P23">
            <v>2</v>
          </cell>
          <cell r="R23" t="str">
            <v>Tarih</v>
          </cell>
        </row>
        <row r="24">
          <cell r="C24">
            <v>280</v>
          </cell>
          <cell r="D24" t="str">
            <v>KEVSER DURSUN</v>
          </cell>
          <cell r="J24">
            <v>1</v>
          </cell>
          <cell r="K24">
            <v>4</v>
          </cell>
          <cell r="N24">
            <v>3</v>
          </cell>
          <cell r="O24">
            <v>2</v>
          </cell>
          <cell r="Q24">
            <v>5</v>
          </cell>
          <cell r="R24" t="str">
            <v>Fizik</v>
          </cell>
        </row>
        <row r="25">
          <cell r="C25">
            <v>285</v>
          </cell>
          <cell r="D25" t="str">
            <v>CİHAD EMRE KARAGÖZ</v>
          </cell>
          <cell r="N25">
            <v>3</v>
          </cell>
          <cell r="P25">
            <v>1</v>
          </cell>
          <cell r="Q25">
            <v>2</v>
          </cell>
          <cell r="R25" t="str">
            <v>Tarih</v>
          </cell>
        </row>
        <row r="26">
          <cell r="C26">
            <v>286</v>
          </cell>
          <cell r="D26" t="str">
            <v>SALİH ARIK</v>
          </cell>
          <cell r="F26">
            <v>1</v>
          </cell>
          <cell r="J26">
            <v>2</v>
          </cell>
          <cell r="L26">
            <v>3</v>
          </cell>
          <cell r="N26">
            <v>4</v>
          </cell>
          <cell r="R26" t="str">
            <v>Biyoloji</v>
          </cell>
        </row>
        <row r="27">
          <cell r="C27">
            <v>296</v>
          </cell>
          <cell r="D27" t="str">
            <v>FATİH DOĞAN</v>
          </cell>
          <cell r="F27">
            <v>1</v>
          </cell>
          <cell r="I27">
            <v>3</v>
          </cell>
          <cell r="J27">
            <v>2</v>
          </cell>
          <cell r="L27">
            <v>4</v>
          </cell>
          <cell r="N27">
            <v>5</v>
          </cell>
          <cell r="R27" t="str">
            <v>Biyoloji</v>
          </cell>
        </row>
        <row r="28">
          <cell r="C28">
            <v>302</v>
          </cell>
          <cell r="D28" t="str">
            <v>FURKAN KEÇECİ</v>
          </cell>
          <cell r="H28">
            <v>3</v>
          </cell>
          <cell r="J28">
            <v>1</v>
          </cell>
          <cell r="N28">
            <v>4</v>
          </cell>
          <cell r="P28">
            <v>2</v>
          </cell>
          <cell r="R28" t="str">
            <v>Analitik Geo</v>
          </cell>
        </row>
        <row r="29">
          <cell r="C29">
            <v>303</v>
          </cell>
          <cell r="D29" t="str">
            <v>BİLGEHAN UZUN</v>
          </cell>
          <cell r="E29">
            <v>2</v>
          </cell>
          <cell r="J29">
            <v>1</v>
          </cell>
          <cell r="L29">
            <v>3</v>
          </cell>
          <cell r="N29">
            <v>5</v>
          </cell>
          <cell r="P29">
            <v>4</v>
          </cell>
          <cell r="R29" t="str">
            <v>Analitik Geo</v>
          </cell>
        </row>
        <row r="30">
          <cell r="C30">
            <v>329</v>
          </cell>
          <cell r="D30" t="str">
            <v>ÖZGE KARAY</v>
          </cell>
          <cell r="E30">
            <v>2</v>
          </cell>
          <cell r="J30">
            <v>1</v>
          </cell>
          <cell r="L30">
            <v>3</v>
          </cell>
          <cell r="N30">
            <v>5</v>
          </cell>
          <cell r="P30">
            <v>4</v>
          </cell>
          <cell r="R30" t="str">
            <v>Analtik Geo</v>
          </cell>
        </row>
        <row r="31">
          <cell r="C31">
            <v>335</v>
          </cell>
          <cell r="D31" t="str">
            <v>EMİNE CEYHAN</v>
          </cell>
          <cell r="J31">
            <v>2</v>
          </cell>
          <cell r="M31">
            <v>1</v>
          </cell>
          <cell r="N31">
            <v>4</v>
          </cell>
          <cell r="O31">
            <v>3</v>
          </cell>
          <cell r="R31" t="str">
            <v>İngilizce</v>
          </cell>
        </row>
        <row r="32">
          <cell r="E32">
            <v>4</v>
          </cell>
          <cell r="F32">
            <v>4</v>
          </cell>
          <cell r="G32">
            <v>0</v>
          </cell>
          <cell r="H32">
            <v>2</v>
          </cell>
          <cell r="I32">
            <v>1</v>
          </cell>
          <cell r="J32">
            <v>4</v>
          </cell>
          <cell r="K32">
            <v>0</v>
          </cell>
          <cell r="L32">
            <v>4</v>
          </cell>
          <cell r="M32">
            <v>2</v>
          </cell>
          <cell r="N32">
            <v>1</v>
          </cell>
          <cell r="O32">
            <v>2</v>
          </cell>
          <cell r="P32">
            <v>4</v>
          </cell>
          <cell r="Q32">
            <v>1</v>
          </cell>
          <cell r="R32">
            <v>29</v>
          </cell>
        </row>
        <row r="33">
          <cell r="C33">
            <v>42</v>
          </cell>
          <cell r="D33" t="str">
            <v>DOĞANCAN TÜFEKCİOĞLU</v>
          </cell>
          <cell r="R33" t="str">
            <v>Analitik Geo</v>
          </cell>
        </row>
        <row r="34">
          <cell r="C34">
            <v>95</v>
          </cell>
          <cell r="D34" t="str">
            <v>MUHAMMED MUSTAFA AĞAÇ</v>
          </cell>
          <cell r="R34" t="str">
            <v>Edebiyat</v>
          </cell>
        </row>
        <row r="35">
          <cell r="C35">
            <v>110</v>
          </cell>
          <cell r="D35" t="str">
            <v>HASAN CAN GÖK</v>
          </cell>
          <cell r="R35" t="str">
            <v>Fizik</v>
          </cell>
        </row>
        <row r="36">
          <cell r="C36">
            <v>119</v>
          </cell>
          <cell r="D36" t="str">
            <v>ABDULLAH DOĞAN</v>
          </cell>
          <cell r="R36" t="str">
            <v>Analitik Geo</v>
          </cell>
        </row>
        <row r="37">
          <cell r="C37">
            <v>131</v>
          </cell>
          <cell r="D37" t="str">
            <v>NAZMİYE ŞEYDA BELAMİR HEYBET</v>
          </cell>
          <cell r="R37" t="str">
            <v>Dil ve Anl</v>
          </cell>
        </row>
        <row r="38">
          <cell r="C38">
            <v>132</v>
          </cell>
          <cell r="D38" t="str">
            <v>ŞERİFENUR TOKLUOĞLU</v>
          </cell>
          <cell r="R38" t="str">
            <v>Edebiyat</v>
          </cell>
        </row>
        <row r="39">
          <cell r="C39">
            <v>134</v>
          </cell>
          <cell r="D39" t="str">
            <v>SELEN SUNGUROĞLU</v>
          </cell>
          <cell r="R39" t="str">
            <v>Tarih</v>
          </cell>
        </row>
        <row r="40">
          <cell r="C40">
            <v>143</v>
          </cell>
          <cell r="D40" t="str">
            <v>HATİCE ÖZTOPRAK</v>
          </cell>
          <cell r="R40" t="str">
            <v>Biyoloji</v>
          </cell>
        </row>
        <row r="41">
          <cell r="C41">
            <v>152</v>
          </cell>
          <cell r="D41" t="str">
            <v>REMZİYE İLGÜZ</v>
          </cell>
          <cell r="R41" t="str">
            <v>Analitik Geo</v>
          </cell>
        </row>
        <row r="42">
          <cell r="C42">
            <v>153</v>
          </cell>
          <cell r="D42" t="str">
            <v>SEMA DURAN</v>
          </cell>
          <cell r="R42" t="str">
            <v>Matematik</v>
          </cell>
        </row>
        <row r="43">
          <cell r="C43">
            <v>164</v>
          </cell>
          <cell r="D43" t="str">
            <v>İSMAİL KOÇ</v>
          </cell>
          <cell r="R43" t="str">
            <v>Edebiyat</v>
          </cell>
        </row>
        <row r="44">
          <cell r="C44">
            <v>175</v>
          </cell>
          <cell r="D44" t="str">
            <v>HAZAN ELİF ATİLLA</v>
          </cell>
          <cell r="R44" t="str">
            <v>Dil ve Anl</v>
          </cell>
        </row>
        <row r="45">
          <cell r="C45">
            <v>183</v>
          </cell>
          <cell r="D45" t="str">
            <v>EMRE BEŞKAZAK</v>
          </cell>
          <cell r="R45" t="str">
            <v>Kimya</v>
          </cell>
        </row>
        <row r="46">
          <cell r="C46">
            <v>241</v>
          </cell>
          <cell r="D46" t="str">
            <v>SİNAN BOZDAĞ</v>
          </cell>
          <cell r="R46" t="str">
            <v>Fizik</v>
          </cell>
        </row>
        <row r="47">
          <cell r="C47">
            <v>249</v>
          </cell>
          <cell r="D47" t="str">
            <v>MEHMET KORKMAZ</v>
          </cell>
          <cell r="R47" t="str">
            <v>Matematik</v>
          </cell>
        </row>
        <row r="48">
          <cell r="C48">
            <v>257</v>
          </cell>
          <cell r="D48" t="str">
            <v>SİBEL BOYLUĞ</v>
          </cell>
          <cell r="R48" t="str">
            <v>Tarih</v>
          </cell>
        </row>
        <row r="49">
          <cell r="C49">
            <v>262</v>
          </cell>
          <cell r="D49" t="str">
            <v>RAMAZAN SARIARSLAN</v>
          </cell>
          <cell r="R49" t="str">
            <v>Biyoloji</v>
          </cell>
        </row>
        <row r="50">
          <cell r="C50">
            <v>272</v>
          </cell>
          <cell r="D50" t="str">
            <v>HÜSEYİN CİHAN</v>
          </cell>
          <cell r="R50" t="str">
            <v>Biyoloji</v>
          </cell>
        </row>
        <row r="51">
          <cell r="C51">
            <v>275</v>
          </cell>
          <cell r="D51" t="str">
            <v>PELİN ŞENER</v>
          </cell>
          <cell r="R51" t="str">
            <v>Tarih</v>
          </cell>
        </row>
        <row r="52">
          <cell r="C52">
            <v>281</v>
          </cell>
          <cell r="D52" t="str">
            <v>MERVE HASÖZHAN</v>
          </cell>
          <cell r="R52" t="str">
            <v>Analitik Geo</v>
          </cell>
        </row>
        <row r="53">
          <cell r="C53">
            <v>291</v>
          </cell>
          <cell r="D53" t="str">
            <v>İHSAN ÖZLÜ</v>
          </cell>
          <cell r="R53" t="str">
            <v>Beden</v>
          </cell>
        </row>
        <row r="54">
          <cell r="C54">
            <v>297</v>
          </cell>
          <cell r="D54" t="str">
            <v>NİLAY ÖÇALAN</v>
          </cell>
          <cell r="R54" t="str">
            <v>Fizik</v>
          </cell>
        </row>
        <row r="55">
          <cell r="C55">
            <v>298</v>
          </cell>
          <cell r="D55" t="str">
            <v>SELİN ALÇAY</v>
          </cell>
          <cell r="R55" t="str">
            <v>Fizik</v>
          </cell>
        </row>
        <row r="56">
          <cell r="C56">
            <v>300</v>
          </cell>
          <cell r="D56" t="str">
            <v>EZGİ ACAR</v>
          </cell>
          <cell r="R56" t="str">
            <v>Kimya</v>
          </cell>
        </row>
        <row r="57">
          <cell r="C57">
            <v>307</v>
          </cell>
          <cell r="D57" t="str">
            <v>BEYZA KİPER</v>
          </cell>
          <cell r="R57" t="str">
            <v>Geometri</v>
          </cell>
        </row>
        <row r="58">
          <cell r="C58">
            <v>334</v>
          </cell>
          <cell r="D58" t="str">
            <v>OKAN TEMİZYÜREK</v>
          </cell>
          <cell r="R58" t="str">
            <v>Biyoloji</v>
          </cell>
        </row>
        <row r="59">
          <cell r="C59">
            <v>349</v>
          </cell>
          <cell r="D59" t="str">
            <v>UMUT CAN AKTAR</v>
          </cell>
          <cell r="R59" t="str">
            <v>Matematik</v>
          </cell>
        </row>
        <row r="60">
          <cell r="C60">
            <v>363</v>
          </cell>
          <cell r="D60" t="str">
            <v>MUHAMMED EHAD KURT</v>
          </cell>
          <cell r="R60" t="str">
            <v>Matematik</v>
          </cell>
        </row>
        <row r="61">
          <cell r="C61">
            <v>604</v>
          </cell>
          <cell r="D61" t="str">
            <v>ALPEREN KONAK</v>
          </cell>
          <cell r="R61" t="str">
            <v>Fizik</v>
          </cell>
        </row>
        <row r="63">
          <cell r="C63">
            <v>5</v>
          </cell>
          <cell r="D63" t="str">
            <v>KÜBRA AKKURT</v>
          </cell>
          <cell r="R63" t="str">
            <v>Kimya</v>
          </cell>
        </row>
        <row r="64">
          <cell r="C64">
            <v>8</v>
          </cell>
          <cell r="D64" t="str">
            <v>MELİKE DOĞAN</v>
          </cell>
          <cell r="R64" t="str">
            <v>Kimya</v>
          </cell>
        </row>
        <row r="65">
          <cell r="C65">
            <v>70</v>
          </cell>
          <cell r="D65" t="str">
            <v>HÜSEYİN HAKSEVER</v>
          </cell>
          <cell r="R65" t="str">
            <v>Biyoloji</v>
          </cell>
        </row>
        <row r="66">
          <cell r="C66">
            <v>87</v>
          </cell>
          <cell r="D66" t="str">
            <v>ESMA DOĞAN</v>
          </cell>
          <cell r="R66" t="str">
            <v>Kimya</v>
          </cell>
        </row>
        <row r="67">
          <cell r="C67">
            <v>89</v>
          </cell>
          <cell r="D67" t="str">
            <v>MERVE BURUL</v>
          </cell>
          <cell r="R67" t="str">
            <v>Kimya</v>
          </cell>
        </row>
        <row r="68">
          <cell r="C68">
            <v>94</v>
          </cell>
          <cell r="D68" t="str">
            <v>TALHA ZÜBEYİR YÜCEL</v>
          </cell>
          <cell r="R68" t="str">
            <v>Matematik</v>
          </cell>
        </row>
        <row r="69">
          <cell r="C69">
            <v>103</v>
          </cell>
          <cell r="D69" t="str">
            <v>AKIN ÖZER</v>
          </cell>
          <cell r="R69" t="str">
            <v>Fizik</v>
          </cell>
        </row>
        <row r="70">
          <cell r="C70">
            <v>106</v>
          </cell>
          <cell r="D70" t="str">
            <v>ÖZDEN KAYISI</v>
          </cell>
          <cell r="R70" t="str">
            <v>Din Kül.</v>
          </cell>
        </row>
        <row r="71">
          <cell r="C71">
            <v>107</v>
          </cell>
          <cell r="D71" t="str">
            <v>TUĞÇE NUR ŞAKAR</v>
          </cell>
          <cell r="R71" t="str">
            <v>Tarih</v>
          </cell>
        </row>
        <row r="72">
          <cell r="C72">
            <v>128</v>
          </cell>
          <cell r="D72" t="str">
            <v>MÜCAHİT YILMAZ</v>
          </cell>
          <cell r="R72" t="str">
            <v>Analtik Geo</v>
          </cell>
        </row>
        <row r="73">
          <cell r="C73">
            <v>129</v>
          </cell>
          <cell r="D73" t="str">
            <v>AYŞE EDA AYTAR</v>
          </cell>
          <cell r="R73" t="str">
            <v>Matematik</v>
          </cell>
        </row>
        <row r="74">
          <cell r="C74">
            <v>145</v>
          </cell>
          <cell r="D74" t="str">
            <v>MELEK ATICI</v>
          </cell>
          <cell r="R74" t="str">
            <v>Analitik Geo</v>
          </cell>
        </row>
        <row r="75">
          <cell r="C75">
            <v>151</v>
          </cell>
          <cell r="D75" t="str">
            <v>GİZEM DOĞAN</v>
          </cell>
          <cell r="R75" t="str">
            <v>Kimya</v>
          </cell>
        </row>
        <row r="76">
          <cell r="C76">
            <v>156</v>
          </cell>
          <cell r="D76" t="str">
            <v>MEHMET CÜNEYT ÖZBALCI</v>
          </cell>
          <cell r="R76" t="str">
            <v>Biyoloji</v>
          </cell>
        </row>
        <row r="77">
          <cell r="C77">
            <v>166</v>
          </cell>
          <cell r="D77" t="str">
            <v>MUHARREM EVEREKLIOĞLU</v>
          </cell>
          <cell r="R77" t="str">
            <v>Fizik</v>
          </cell>
        </row>
        <row r="78">
          <cell r="C78">
            <v>167</v>
          </cell>
          <cell r="D78" t="str">
            <v>ASUMAN ÇARKIT</v>
          </cell>
          <cell r="R78" t="str">
            <v>Analitik Geo</v>
          </cell>
        </row>
        <row r="79">
          <cell r="C79">
            <v>172</v>
          </cell>
          <cell r="D79" t="str">
            <v>ŞEYMA SÖYLER</v>
          </cell>
          <cell r="R79" t="str">
            <v>Tarih</v>
          </cell>
        </row>
        <row r="80">
          <cell r="C80">
            <v>176</v>
          </cell>
          <cell r="D80" t="str">
            <v>SEMİHA EKRİKAYA</v>
          </cell>
          <cell r="R80" t="str">
            <v>Tarih</v>
          </cell>
        </row>
        <row r="81">
          <cell r="C81">
            <v>179</v>
          </cell>
          <cell r="D81" t="str">
            <v>MUSTAFA ASLAN</v>
          </cell>
          <cell r="R81" t="str">
            <v>Analitik Geo</v>
          </cell>
        </row>
        <row r="82">
          <cell r="C82">
            <v>208</v>
          </cell>
          <cell r="D82" t="str">
            <v>MUHAMMED RAŞİT EREN</v>
          </cell>
          <cell r="R82" t="str">
            <v>Fizik</v>
          </cell>
        </row>
        <row r="83">
          <cell r="C83">
            <v>268</v>
          </cell>
          <cell r="D83" t="str">
            <v>EBUBEKİR CEYHAN</v>
          </cell>
          <cell r="R83" t="str">
            <v>Matematik</v>
          </cell>
        </row>
        <row r="84">
          <cell r="C84">
            <v>274</v>
          </cell>
          <cell r="D84" t="str">
            <v>MEHMET EMRE MUCUK</v>
          </cell>
          <cell r="R84" t="str">
            <v>Fizik</v>
          </cell>
        </row>
        <row r="85">
          <cell r="C85">
            <v>284</v>
          </cell>
          <cell r="D85" t="str">
            <v>GÖKHAN BAŞ</v>
          </cell>
          <cell r="R85" t="str">
            <v>Analitik Geo</v>
          </cell>
        </row>
        <row r="86">
          <cell r="C86">
            <v>288</v>
          </cell>
          <cell r="D86" t="str">
            <v>NİHAL TAMARA YAĞAN</v>
          </cell>
          <cell r="R86" t="str">
            <v>Analitik Geo</v>
          </cell>
        </row>
        <row r="87">
          <cell r="C87">
            <v>301</v>
          </cell>
          <cell r="D87" t="str">
            <v>TUBA MUTLU</v>
          </cell>
          <cell r="R87" t="str">
            <v>Analitik Geo</v>
          </cell>
        </row>
        <row r="88">
          <cell r="C88">
            <v>304</v>
          </cell>
          <cell r="D88" t="str">
            <v>EDA DEMİR</v>
          </cell>
          <cell r="R88" t="str">
            <v>Tarih</v>
          </cell>
        </row>
        <row r="89">
          <cell r="C89">
            <v>308</v>
          </cell>
          <cell r="D89" t="str">
            <v>TUĞRUL URFALI</v>
          </cell>
          <cell r="R89" t="str">
            <v>Fizik</v>
          </cell>
        </row>
        <row r="90">
          <cell r="C90">
            <v>313</v>
          </cell>
          <cell r="D90" t="str">
            <v>BARAN UĞUR ALGÜL</v>
          </cell>
          <cell r="R90" t="str">
            <v>Fizik</v>
          </cell>
        </row>
        <row r="91">
          <cell r="C91">
            <v>330</v>
          </cell>
          <cell r="D91" t="str">
            <v>VEYSEL ALP HIZLISOY</v>
          </cell>
          <cell r="R91" t="str">
            <v>Fizik</v>
          </cell>
        </row>
        <row r="92">
          <cell r="C92">
            <v>342</v>
          </cell>
          <cell r="D92" t="str">
            <v>HUDAYFE YURT</v>
          </cell>
          <cell r="R92" t="str">
            <v>Biyoloji</v>
          </cell>
        </row>
        <row r="94">
          <cell r="C94">
            <v>2</v>
          </cell>
          <cell r="D94" t="str">
            <v>İBRAHİM BATUHAN ÖZTÜRK</v>
          </cell>
          <cell r="R94" t="str">
            <v>Kimya</v>
          </cell>
        </row>
        <row r="95">
          <cell r="C95">
            <v>4</v>
          </cell>
          <cell r="D95" t="str">
            <v>ALPEREN ÖZER</v>
          </cell>
          <cell r="R95" t="str">
            <v>Analitik Geo</v>
          </cell>
        </row>
        <row r="96">
          <cell r="C96">
            <v>9</v>
          </cell>
          <cell r="D96" t="str">
            <v>SAİT AZMİ GÖNÜL</v>
          </cell>
          <cell r="R96" t="str">
            <v>Matematik</v>
          </cell>
        </row>
        <row r="97">
          <cell r="C97">
            <v>56</v>
          </cell>
          <cell r="D97" t="str">
            <v>AYŞE ADİLE KOCADAĞ</v>
          </cell>
          <cell r="R97" t="str">
            <v>Din Kül.</v>
          </cell>
        </row>
        <row r="98">
          <cell r="C98">
            <v>91</v>
          </cell>
          <cell r="D98" t="str">
            <v>KÜBRA KURT</v>
          </cell>
          <cell r="R98" t="str">
            <v>Kimya</v>
          </cell>
        </row>
        <row r="99">
          <cell r="C99">
            <v>98</v>
          </cell>
          <cell r="D99" t="str">
            <v>FATMA YİĞİT</v>
          </cell>
          <cell r="R99" t="str">
            <v>Kimya</v>
          </cell>
        </row>
        <row r="100">
          <cell r="C100">
            <v>102</v>
          </cell>
          <cell r="D100" t="str">
            <v>ÇAĞLA İLBAY</v>
          </cell>
          <cell r="R100" t="str">
            <v>Kimya</v>
          </cell>
        </row>
        <row r="101">
          <cell r="C101">
            <v>108</v>
          </cell>
          <cell r="D101" t="str">
            <v>OSMAN YILDIRIM</v>
          </cell>
          <cell r="R101" t="str">
            <v>Kimya</v>
          </cell>
        </row>
        <row r="102">
          <cell r="C102">
            <v>117</v>
          </cell>
          <cell r="D102" t="str">
            <v>LATİF KARAHAN</v>
          </cell>
          <cell r="R102" t="str">
            <v>Kimya</v>
          </cell>
        </row>
        <row r="103">
          <cell r="C103">
            <v>118</v>
          </cell>
          <cell r="D103" t="str">
            <v>HASAN CAN BOZUKLU</v>
          </cell>
          <cell r="R103" t="str">
            <v>Kimya</v>
          </cell>
        </row>
        <row r="104">
          <cell r="C104">
            <v>138</v>
          </cell>
          <cell r="D104" t="str">
            <v>MERVE AKDENİZ</v>
          </cell>
          <cell r="R104" t="str">
            <v>Kimya</v>
          </cell>
        </row>
        <row r="105">
          <cell r="C105">
            <v>140</v>
          </cell>
          <cell r="D105" t="str">
            <v>FUNDA KUTAY</v>
          </cell>
          <cell r="R105" t="str">
            <v>Matematik</v>
          </cell>
        </row>
        <row r="106">
          <cell r="C106">
            <v>169</v>
          </cell>
          <cell r="D106" t="str">
            <v>DİLARA TOLAN</v>
          </cell>
          <cell r="R106" t="str">
            <v>Biyoloji</v>
          </cell>
        </row>
        <row r="107">
          <cell r="C107">
            <v>173</v>
          </cell>
          <cell r="D107" t="str">
            <v>ELİF ALICI</v>
          </cell>
          <cell r="R107" t="str">
            <v>Din Kül.</v>
          </cell>
        </row>
        <row r="108">
          <cell r="C108">
            <v>213</v>
          </cell>
          <cell r="D108" t="str">
            <v>DURAN YILDIRIM</v>
          </cell>
          <cell r="R108" t="str">
            <v>Analitik Geo</v>
          </cell>
        </row>
        <row r="109">
          <cell r="C109">
            <v>247</v>
          </cell>
          <cell r="D109" t="str">
            <v>MEHMET YASİN DEMİR</v>
          </cell>
          <cell r="R109" t="str">
            <v>Analitik Geo</v>
          </cell>
        </row>
        <row r="110">
          <cell r="C110">
            <v>267</v>
          </cell>
          <cell r="D110" t="str">
            <v>ALPEREN AKYILDIZ</v>
          </cell>
          <cell r="R110" t="str">
            <v>Analitik Geo</v>
          </cell>
        </row>
        <row r="111">
          <cell r="C111">
            <v>270</v>
          </cell>
          <cell r="D111" t="str">
            <v>YAŞAR KALIP</v>
          </cell>
          <cell r="R111" t="str">
            <v>Biyoloji</v>
          </cell>
        </row>
        <row r="112">
          <cell r="C112">
            <v>276</v>
          </cell>
          <cell r="D112" t="str">
            <v>DERYA ERSÖNMEZ</v>
          </cell>
          <cell r="R112" t="str">
            <v>Matematik</v>
          </cell>
        </row>
        <row r="113">
          <cell r="C113">
            <v>277</v>
          </cell>
          <cell r="D113" t="str">
            <v>FATMA BETÜL DİNÇASLAN</v>
          </cell>
          <cell r="R113" t="str">
            <v>Biyoloji</v>
          </cell>
        </row>
        <row r="114">
          <cell r="C114">
            <v>283</v>
          </cell>
          <cell r="D114" t="str">
            <v>FATİH SOYTÜRK</v>
          </cell>
          <cell r="R114" t="str">
            <v>Kimya</v>
          </cell>
        </row>
        <row r="115">
          <cell r="C115">
            <v>287</v>
          </cell>
          <cell r="D115" t="str">
            <v>YASİN DURAL</v>
          </cell>
          <cell r="R115" t="str">
            <v>Biyoloji</v>
          </cell>
        </row>
        <row r="116">
          <cell r="C116">
            <v>292</v>
          </cell>
          <cell r="D116" t="str">
            <v>AHMET EMRE EKER</v>
          </cell>
          <cell r="R116" t="str">
            <v>Biyoloji</v>
          </cell>
        </row>
        <row r="117">
          <cell r="C117">
            <v>306</v>
          </cell>
          <cell r="D117" t="str">
            <v>SULTAN GÖKDUMAN</v>
          </cell>
          <cell r="R117" t="str">
            <v>Biyoloji</v>
          </cell>
        </row>
        <row r="118">
          <cell r="C118">
            <v>309</v>
          </cell>
          <cell r="D118" t="str">
            <v>ÖZGÜR OZAN ÇETİNKAYA</v>
          </cell>
          <cell r="R118" t="str">
            <v>Biyoloji</v>
          </cell>
        </row>
        <row r="119">
          <cell r="C119">
            <v>314</v>
          </cell>
          <cell r="D119" t="str">
            <v>OSMAN MERT BEHRET</v>
          </cell>
          <cell r="R119" t="str">
            <v>Biyoloji</v>
          </cell>
        </row>
        <row r="120">
          <cell r="C120">
            <v>315</v>
          </cell>
          <cell r="D120" t="str">
            <v>SOLMAZ ALKAN</v>
          </cell>
          <cell r="R120" t="str">
            <v>Matematik</v>
          </cell>
        </row>
        <row r="121">
          <cell r="C121">
            <v>328</v>
          </cell>
          <cell r="D121" t="str">
            <v>İBRAHİM AKAY</v>
          </cell>
          <cell r="R121" t="str">
            <v>Matematik</v>
          </cell>
        </row>
        <row r="122">
          <cell r="C122">
            <v>336</v>
          </cell>
          <cell r="D122" t="str">
            <v>SAMET ABDULLAH BODUR</v>
          </cell>
          <cell r="R122" t="str">
            <v>Biyoloji</v>
          </cell>
        </row>
        <row r="123">
          <cell r="C123">
            <v>443</v>
          </cell>
          <cell r="D123" t="str">
            <v>AYŞE AYGÜN</v>
          </cell>
          <cell r="R123" t="str">
            <v>Analitik Geo</v>
          </cell>
        </row>
      </sheetData>
      <sheetData sheetId="6">
        <row r="3">
          <cell r="C3">
            <v>15</v>
          </cell>
          <cell r="D3" t="str">
            <v>Ahmet Furkan TANÇ</v>
          </cell>
          <cell r="Q3" t="str">
            <v>Matematik</v>
          </cell>
        </row>
        <row r="4">
          <cell r="C4">
            <v>92</v>
          </cell>
          <cell r="D4" t="str">
            <v>GÜLSÜM MERVE EĞERCİ</v>
          </cell>
          <cell r="Q4" t="str">
            <v>Edebiyat</v>
          </cell>
        </row>
        <row r="5">
          <cell r="C5">
            <v>111</v>
          </cell>
          <cell r="D5" t="str">
            <v>UMUT SÜLEYMAN DEMİR</v>
          </cell>
          <cell r="Q5" t="str">
            <v>Matematik</v>
          </cell>
        </row>
        <row r="6">
          <cell r="C6">
            <v>115</v>
          </cell>
          <cell r="D6" t="str">
            <v>İLKNUR ÜNLÜLEBLEBİCİ</v>
          </cell>
          <cell r="Q6" t="str">
            <v>Edebiyat</v>
          </cell>
        </row>
        <row r="7">
          <cell r="C7">
            <v>126</v>
          </cell>
          <cell r="D7" t="str">
            <v>AHMET HANER</v>
          </cell>
          <cell r="Q7" t="str">
            <v>İngilizce</v>
          </cell>
        </row>
        <row r="8">
          <cell r="C8">
            <v>155</v>
          </cell>
          <cell r="D8" t="str">
            <v>MEHMET EMRE YİĞİT</v>
          </cell>
          <cell r="Q8" t="str">
            <v>Fizik</v>
          </cell>
        </row>
        <row r="9">
          <cell r="C9">
            <v>174</v>
          </cell>
          <cell r="D9" t="str">
            <v>HATİCE GÜNTAY</v>
          </cell>
          <cell r="Q9" t="str">
            <v>Analitik Geo</v>
          </cell>
        </row>
        <row r="10">
          <cell r="C10">
            <v>204</v>
          </cell>
          <cell r="D10" t="str">
            <v>ULVİYE ÖZŞAHİN</v>
          </cell>
          <cell r="Q10" t="str">
            <v>Edebiyat</v>
          </cell>
        </row>
        <row r="11">
          <cell r="C11">
            <v>209</v>
          </cell>
          <cell r="D11" t="str">
            <v>NUH NACİ ABAKAY</v>
          </cell>
          <cell r="Q11" t="str">
            <v>Edebiyat</v>
          </cell>
        </row>
        <row r="12">
          <cell r="C12">
            <v>250</v>
          </cell>
          <cell r="D12" t="str">
            <v>NİLAY ŞENYÜZ</v>
          </cell>
          <cell r="Q12" t="str">
            <v>Kimya</v>
          </cell>
        </row>
        <row r="13">
          <cell r="C13">
            <v>258</v>
          </cell>
          <cell r="D13" t="str">
            <v>EMEL ALTIOK</v>
          </cell>
          <cell r="Q13" t="str">
            <v>Analitik Geo</v>
          </cell>
        </row>
        <row r="14">
          <cell r="C14">
            <v>259</v>
          </cell>
          <cell r="D14" t="str">
            <v>MUAMMER ALTUN</v>
          </cell>
          <cell r="Q14" t="str">
            <v>Edebiyat</v>
          </cell>
        </row>
        <row r="15">
          <cell r="C15">
            <v>269</v>
          </cell>
          <cell r="D15" t="str">
            <v>HAMZA KEFKİR</v>
          </cell>
          <cell r="Q15" t="str">
            <v>Din Kül.</v>
          </cell>
        </row>
        <row r="16">
          <cell r="C16">
            <v>271</v>
          </cell>
          <cell r="D16" t="str">
            <v>MERVE GÖKKURT</v>
          </cell>
          <cell r="Q16" t="str">
            <v>Analitik Geo</v>
          </cell>
        </row>
        <row r="17">
          <cell r="C17">
            <v>289</v>
          </cell>
          <cell r="D17" t="str">
            <v>AHMET BURAK DERE</v>
          </cell>
          <cell r="Q17" t="str">
            <v>Analitik Geo</v>
          </cell>
        </row>
        <row r="18">
          <cell r="C18">
            <v>293</v>
          </cell>
          <cell r="D18" t="str">
            <v>SÜMEYYE KUŞ</v>
          </cell>
          <cell r="Q18" t="str">
            <v>Edebiyat</v>
          </cell>
        </row>
        <row r="19">
          <cell r="C19">
            <v>310</v>
          </cell>
          <cell r="D19" t="str">
            <v>MALİK AVCI</v>
          </cell>
          <cell r="Q19" t="str">
            <v>Din Kül.</v>
          </cell>
        </row>
        <row r="20">
          <cell r="C20">
            <v>311</v>
          </cell>
          <cell r="D20" t="str">
            <v>ANIL AKYOL</v>
          </cell>
          <cell r="Q20" t="str">
            <v>Analitik Geo</v>
          </cell>
        </row>
        <row r="21">
          <cell r="C21">
            <v>312</v>
          </cell>
          <cell r="D21" t="str">
            <v>ZEKİ OĞULCAN ŞENGÜL</v>
          </cell>
          <cell r="Q21" t="str">
            <v>Edebiyat</v>
          </cell>
        </row>
        <row r="22">
          <cell r="C22">
            <v>321</v>
          </cell>
          <cell r="D22" t="str">
            <v>SETENAY BAŞOK</v>
          </cell>
          <cell r="Q22" t="str">
            <v>Kimya</v>
          </cell>
        </row>
        <row r="23">
          <cell r="C23">
            <v>325</v>
          </cell>
          <cell r="D23" t="str">
            <v>ONUR SEKRETER</v>
          </cell>
          <cell r="Q23" t="str">
            <v>Analitik Geo</v>
          </cell>
        </row>
        <row r="24">
          <cell r="C24">
            <v>471</v>
          </cell>
          <cell r="D24" t="str">
            <v>İSMAİL TÜRKMEN</v>
          </cell>
          <cell r="Q24" t="str">
            <v>Matematik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1:Y33"/>
  <sheetViews>
    <sheetView zoomScaleNormal="130" workbookViewId="0">
      <selection activeCell="C11" sqref="C11:F12"/>
    </sheetView>
  </sheetViews>
  <sheetFormatPr baseColWidth="10" defaultColWidth="9.1640625" defaultRowHeight="13"/>
  <cols>
    <col min="1" max="1" width="10.5" style="4" customWidth="1"/>
    <col min="2" max="2" width="2.33203125" style="4" customWidth="1"/>
    <col min="3" max="20" width="4.33203125" style="4" customWidth="1"/>
    <col min="21" max="21" width="2.5" style="4" customWidth="1"/>
    <col min="22" max="16384" width="9.1640625" style="4"/>
  </cols>
  <sheetData>
    <row r="1" spans="1:21" ht="14" thickBot="1"/>
    <row r="2" spans="1:21" s="74" customFormat="1" ht="12" customHeight="1" thickTop="1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1" ht="13.5" customHeight="1">
      <c r="A3" s="2"/>
      <c r="B3" s="78"/>
      <c r="C3" s="190" t="s">
        <v>3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2"/>
      <c r="U3" s="79"/>
    </row>
    <row r="4" spans="1:21" ht="18.75" customHeight="1">
      <c r="A4" s="2"/>
      <c r="B4" s="78"/>
      <c r="C4" s="193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5"/>
      <c r="U4" s="80"/>
    </row>
    <row r="5" spans="1:21" ht="10.5" customHeight="1" thickBot="1">
      <c r="A5" s="2"/>
      <c r="B5" s="81"/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82"/>
    </row>
    <row r="6" spans="1:21" ht="12" customHeight="1" thickTop="1" thickBot="1">
      <c r="A6" s="2"/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5"/>
    </row>
    <row r="7" spans="1:21" ht="12" customHeight="1" thickTop="1">
      <c r="A7" s="2"/>
      <c r="B7" s="86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8"/>
    </row>
    <row r="8" spans="1:21" ht="12" customHeight="1">
      <c r="A8" s="2"/>
      <c r="B8" s="78"/>
      <c r="C8" s="205" t="s">
        <v>73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7"/>
      <c r="U8" s="80"/>
    </row>
    <row r="9" spans="1:21" ht="24" customHeight="1">
      <c r="A9" s="2"/>
      <c r="B9" s="78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10"/>
      <c r="U9" s="80"/>
    </row>
    <row r="10" spans="1:21">
      <c r="A10" s="2"/>
      <c r="B10" s="78"/>
      <c r="C10" s="83"/>
      <c r="D10" s="83"/>
      <c r="E10" s="83"/>
      <c r="F10" s="89"/>
      <c r="Q10" s="89"/>
      <c r="R10" s="90"/>
      <c r="S10" s="90"/>
      <c r="T10" s="90"/>
      <c r="U10" s="91"/>
    </row>
    <row r="11" spans="1:21" ht="18" customHeight="1">
      <c r="A11" s="2"/>
      <c r="B11" s="78"/>
      <c r="C11" s="178" t="s">
        <v>25</v>
      </c>
      <c r="D11" s="179"/>
      <c r="E11" s="179"/>
      <c r="F11" s="180"/>
      <c r="J11" s="184" t="s">
        <v>5</v>
      </c>
      <c r="K11" s="185"/>
      <c r="L11" s="185"/>
      <c r="M11" s="186"/>
      <c r="Q11" s="219" t="s">
        <v>24</v>
      </c>
      <c r="R11" s="220"/>
      <c r="S11" s="220"/>
      <c r="T11" s="221"/>
      <c r="U11" s="91"/>
    </row>
    <row r="12" spans="1:21" ht="18" customHeight="1">
      <c r="A12" s="2"/>
      <c r="B12" s="78"/>
      <c r="C12" s="181"/>
      <c r="D12" s="182"/>
      <c r="E12" s="182"/>
      <c r="F12" s="183"/>
      <c r="J12" s="187"/>
      <c r="K12" s="188"/>
      <c r="L12" s="188"/>
      <c r="M12" s="189"/>
      <c r="Q12" s="222"/>
      <c r="R12" s="223"/>
      <c r="S12" s="223"/>
      <c r="T12" s="224"/>
      <c r="U12" s="91"/>
    </row>
    <row r="13" spans="1:21" ht="10.5" customHeight="1" thickBot="1">
      <c r="B13" s="92"/>
      <c r="C13" s="93"/>
      <c r="D13" s="93"/>
      <c r="E13" s="93"/>
      <c r="F13" s="93"/>
      <c r="G13" s="94"/>
      <c r="H13" s="93"/>
      <c r="I13" s="93"/>
      <c r="J13" s="93"/>
      <c r="K13" s="94"/>
      <c r="L13" s="95"/>
      <c r="M13" s="95"/>
      <c r="N13" s="95"/>
      <c r="O13" s="95"/>
      <c r="P13" s="95"/>
      <c r="Q13" s="93"/>
      <c r="R13" s="93"/>
      <c r="S13" s="93"/>
      <c r="T13" s="93"/>
      <c r="U13" s="96"/>
    </row>
    <row r="14" spans="1:21" ht="18" customHeight="1" thickTop="1" thickBot="1">
      <c r="B14" s="89"/>
      <c r="C14" s="97"/>
      <c r="D14" s="97"/>
      <c r="E14" s="97"/>
      <c r="F14" s="97"/>
      <c r="G14" s="89"/>
      <c r="H14" s="97"/>
      <c r="I14" s="97"/>
      <c r="J14" s="97"/>
      <c r="K14" s="89"/>
      <c r="Q14" s="97"/>
      <c r="R14" s="97"/>
      <c r="S14" s="97"/>
      <c r="T14" s="97"/>
      <c r="U14" s="89"/>
    </row>
    <row r="15" spans="1:21" ht="11.25" customHeight="1" thickTop="1">
      <c r="A15" s="2"/>
      <c r="B15" s="86"/>
      <c r="C15" s="98"/>
      <c r="D15" s="98"/>
      <c r="E15" s="98"/>
      <c r="F15" s="98"/>
      <c r="G15" s="99"/>
      <c r="H15" s="99"/>
      <c r="I15" s="99"/>
      <c r="J15" s="99"/>
      <c r="K15" s="99"/>
      <c r="L15" s="100"/>
      <c r="M15" s="100"/>
      <c r="N15" s="100"/>
      <c r="O15" s="100"/>
      <c r="P15" s="100"/>
      <c r="Q15" s="98"/>
      <c r="R15" s="101"/>
      <c r="S15" s="98"/>
      <c r="T15" s="98"/>
      <c r="U15" s="102"/>
    </row>
    <row r="16" spans="1:21" ht="23.25" customHeight="1">
      <c r="A16" s="2"/>
      <c r="B16" s="103"/>
      <c r="C16" s="202" t="s">
        <v>58</v>
      </c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4"/>
      <c r="U16" s="104"/>
    </row>
    <row r="17" spans="1:25" ht="11.25" customHeight="1">
      <c r="A17" s="2"/>
      <c r="B17" s="105"/>
      <c r="C17" s="106"/>
      <c r="D17" s="106"/>
      <c r="E17" s="106"/>
      <c r="F17" s="89"/>
      <c r="G17" s="107"/>
      <c r="H17" s="107"/>
      <c r="I17" s="107"/>
      <c r="J17" s="89"/>
      <c r="K17" s="108"/>
      <c r="L17" s="89"/>
      <c r="M17" s="89"/>
      <c r="N17" s="89"/>
      <c r="O17" s="89"/>
      <c r="P17" s="89"/>
      <c r="Q17" s="89"/>
      <c r="R17" s="89"/>
      <c r="S17" s="89"/>
      <c r="T17" s="89"/>
      <c r="U17" s="91"/>
    </row>
    <row r="18" spans="1:25" ht="18" customHeight="1">
      <c r="A18" s="2"/>
      <c r="B18" s="105"/>
      <c r="C18" s="172" t="s">
        <v>21</v>
      </c>
      <c r="D18" s="173"/>
      <c r="E18" s="173"/>
      <c r="F18" s="174"/>
      <c r="G18" s="107"/>
      <c r="H18" s="107"/>
      <c r="I18" s="107"/>
      <c r="J18" s="225" t="s">
        <v>22</v>
      </c>
      <c r="K18" s="226"/>
      <c r="L18" s="226"/>
      <c r="M18" s="227"/>
      <c r="N18" s="89"/>
      <c r="O18" s="89"/>
      <c r="P18" s="89"/>
      <c r="Q18" s="213" t="s">
        <v>23</v>
      </c>
      <c r="R18" s="214"/>
      <c r="S18" s="214"/>
      <c r="T18" s="215"/>
      <c r="U18" s="91"/>
    </row>
    <row r="19" spans="1:25" ht="18" customHeight="1">
      <c r="A19" s="2"/>
      <c r="B19" s="105"/>
      <c r="C19" s="175"/>
      <c r="D19" s="176"/>
      <c r="E19" s="176"/>
      <c r="F19" s="177"/>
      <c r="G19" s="107"/>
      <c r="H19" s="107"/>
      <c r="I19" s="107"/>
      <c r="J19" s="228"/>
      <c r="K19" s="229"/>
      <c r="L19" s="229"/>
      <c r="M19" s="230"/>
      <c r="N19" s="89"/>
      <c r="O19" s="89"/>
      <c r="Q19" s="216"/>
      <c r="R19" s="217"/>
      <c r="S19" s="217"/>
      <c r="T19" s="218"/>
      <c r="U19" s="91"/>
    </row>
    <row r="20" spans="1:25" ht="11.25" customHeight="1" thickBot="1">
      <c r="A20" s="2"/>
      <c r="B20" s="109"/>
      <c r="C20" s="95"/>
      <c r="D20" s="95"/>
      <c r="E20" s="94"/>
      <c r="F20" s="94"/>
      <c r="G20" s="94"/>
      <c r="H20" s="94"/>
      <c r="I20" s="94"/>
      <c r="J20" s="94"/>
      <c r="K20" s="94"/>
      <c r="L20" s="94"/>
      <c r="M20" s="94"/>
      <c r="N20" s="95"/>
      <c r="O20" s="95"/>
      <c r="P20" s="95"/>
      <c r="Q20" s="94"/>
      <c r="R20" s="94"/>
      <c r="S20" s="94"/>
      <c r="T20" s="94"/>
      <c r="U20" s="96"/>
    </row>
    <row r="21" spans="1:25" ht="16.5" customHeight="1" thickTop="1" thickBot="1">
      <c r="A21" s="2"/>
      <c r="E21" s="89"/>
      <c r="F21" s="89"/>
      <c r="G21" s="89"/>
      <c r="H21" s="89"/>
      <c r="I21" s="89"/>
      <c r="J21" s="89"/>
      <c r="K21" s="89"/>
      <c r="L21" s="89"/>
      <c r="M21" s="89"/>
      <c r="Q21" s="89"/>
      <c r="R21" s="89"/>
      <c r="S21" s="89"/>
      <c r="T21" s="89"/>
      <c r="U21" s="89"/>
    </row>
    <row r="22" spans="1:25" ht="12.75" customHeight="1" thickTop="1">
      <c r="A22" s="2"/>
      <c r="B22" s="110"/>
      <c r="C22" s="100"/>
      <c r="D22" s="100"/>
      <c r="E22" s="99"/>
      <c r="F22" s="99"/>
      <c r="G22" s="99"/>
      <c r="H22" s="99"/>
      <c r="I22" s="99"/>
      <c r="J22" s="99"/>
      <c r="K22" s="99"/>
      <c r="L22" s="99"/>
      <c r="M22" s="99"/>
      <c r="N22" s="100"/>
      <c r="O22" s="100"/>
      <c r="P22" s="100"/>
      <c r="Q22" s="99"/>
      <c r="R22" s="99"/>
      <c r="S22" s="99"/>
      <c r="T22" s="99"/>
      <c r="U22" s="111"/>
    </row>
    <row r="23" spans="1:25" ht="12.75" customHeight="1">
      <c r="A23" s="2"/>
      <c r="B23" s="78"/>
      <c r="C23" s="196" t="s">
        <v>57</v>
      </c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8"/>
      <c r="U23" s="79"/>
    </row>
    <row r="24" spans="1:25" ht="12.75" customHeight="1">
      <c r="A24" s="2"/>
      <c r="B24" s="78"/>
      <c r="C24" s="199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1"/>
      <c r="U24" s="79"/>
      <c r="Y24" s="112"/>
    </row>
    <row r="25" spans="1:25" ht="11.25" customHeight="1" thickBot="1">
      <c r="A25" s="2"/>
      <c r="B25" s="81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4"/>
    </row>
    <row r="26" spans="1:25" ht="14" thickTop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</sheetData>
  <mergeCells count="11">
    <mergeCell ref="C18:F19"/>
    <mergeCell ref="C11:F12"/>
    <mergeCell ref="J11:M12"/>
    <mergeCell ref="C3:T4"/>
    <mergeCell ref="C23:T24"/>
    <mergeCell ref="C16:T16"/>
    <mergeCell ref="C8:T9"/>
    <mergeCell ref="C5:T5"/>
    <mergeCell ref="Q18:T19"/>
    <mergeCell ref="Q11:T12"/>
    <mergeCell ref="J18:M19"/>
  </mergeCells>
  <phoneticPr fontId="5" type="noConversion"/>
  <hyperlinks>
    <hyperlink ref="D23:S24" location="'D. Sonu'!A1" display="DÖNEM SONU NOT ÇİZELGESİ" xr:uid="{00000000-0004-0000-0000-000000000000}"/>
    <hyperlink ref="C11:E12" location="'K. Bilgiler'!A1" display="KİŞİSEL BİLGİLER " xr:uid="{00000000-0004-0000-0000-000001000000}"/>
    <hyperlink ref="Q11" location="'NOT Baremi'!A1" display="NOT BAREMİ" xr:uid="{00000000-0004-0000-0000-000002000000}"/>
    <hyperlink ref="J11:M12" location="'S. Listesi'!A1" display="SINIF LİSTESİ" xr:uid="{00000000-0004-0000-0000-000003000000}"/>
    <hyperlink ref="C23:T24" location="'D. Sonu'!A1" display="DÖNEM SONU NOT ANALİZİ - NOT ÇİZELGESİ" xr:uid="{00000000-0004-0000-0000-000004000000}"/>
    <hyperlink ref="C18:F19" location="'1. Sınav'!A1" display="1.SINAV" xr:uid="{00000000-0004-0000-0000-000005000000}"/>
    <hyperlink ref="J18:M19" location="'2. Sınav'!A1" display="2.SINAV" xr:uid="{00000000-0004-0000-0000-000006000000}"/>
    <hyperlink ref="Q18:T19" location="'3. Sınav'!A1" display="3.SINAV" xr:uid="{00000000-0004-0000-0000-000007000000}"/>
  </hyperlinks>
  <pageMargins left="0.78740157480314965" right="0.78740157480314965" top="0.78740157480314965" bottom="0.78740157480314965" header="0.59055118110236227" footer="0.59055118110236227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062"/>
  <sheetViews>
    <sheetView topLeftCell="A912" workbookViewId="0">
      <selection activeCell="G5" sqref="G5"/>
    </sheetView>
  </sheetViews>
  <sheetFormatPr baseColWidth="10" defaultColWidth="9.1640625" defaultRowHeight="15"/>
  <cols>
    <col min="1" max="2" width="9.1640625" style="137"/>
    <col min="3" max="3" width="34.1640625" style="137" customWidth="1"/>
    <col min="4" max="4" width="14.1640625" style="137" customWidth="1"/>
    <col min="5" max="8" width="9.1640625" style="137"/>
    <col min="9" max="9" width="11.1640625" style="137" bestFit="1" customWidth="1"/>
    <col min="10" max="16384" width="9.1640625" style="137"/>
  </cols>
  <sheetData>
    <row r="1" spans="1:16" ht="15" customHeight="1">
      <c r="A1" s="144">
        <v>1</v>
      </c>
      <c r="B1" s="160">
        <v>48</v>
      </c>
      <c r="C1" s="160" t="s">
        <v>161</v>
      </c>
      <c r="D1" s="416" t="s">
        <v>134</v>
      </c>
    </row>
    <row r="2" spans="1:16" ht="15" customHeight="1">
      <c r="A2" s="144">
        <v>2</v>
      </c>
      <c r="B2" s="160">
        <v>194</v>
      </c>
      <c r="C2" s="160" t="s">
        <v>162</v>
      </c>
      <c r="D2" s="417"/>
    </row>
    <row r="3" spans="1:16" ht="15" customHeight="1">
      <c r="A3" s="144">
        <v>3</v>
      </c>
      <c r="B3" s="160">
        <v>243</v>
      </c>
      <c r="C3" s="160" t="s">
        <v>163</v>
      </c>
      <c r="D3" s="417"/>
    </row>
    <row r="4" spans="1:16" ht="15" customHeight="1">
      <c r="A4" s="144">
        <v>4</v>
      </c>
      <c r="B4" s="160">
        <v>287</v>
      </c>
      <c r="C4" s="160" t="s">
        <v>164</v>
      </c>
      <c r="D4" s="417"/>
      <c r="G4" s="160" t="s">
        <v>134</v>
      </c>
      <c r="H4" s="137">
        <v>1</v>
      </c>
      <c r="I4" s="147"/>
    </row>
    <row r="5" spans="1:16" ht="15" customHeight="1">
      <c r="A5" s="144">
        <v>5</v>
      </c>
      <c r="B5" s="160">
        <v>317</v>
      </c>
      <c r="C5" s="160" t="s">
        <v>165</v>
      </c>
      <c r="D5" s="417"/>
      <c r="G5" s="160" t="s">
        <v>135</v>
      </c>
      <c r="H5" s="137">
        <v>36</v>
      </c>
      <c r="I5" s="147"/>
    </row>
    <row r="6" spans="1:16" ht="15" customHeight="1">
      <c r="A6" s="144">
        <v>6</v>
      </c>
      <c r="B6" s="160">
        <v>329</v>
      </c>
      <c r="C6" s="160" t="s">
        <v>166</v>
      </c>
      <c r="D6" s="417"/>
      <c r="G6" s="160" t="s">
        <v>136</v>
      </c>
      <c r="H6" s="137">
        <v>71</v>
      </c>
      <c r="I6" s="147"/>
    </row>
    <row r="7" spans="1:16" ht="15" customHeight="1">
      <c r="A7" s="144">
        <v>7</v>
      </c>
      <c r="B7" s="160">
        <v>453</v>
      </c>
      <c r="C7" s="160" t="s">
        <v>167</v>
      </c>
      <c r="D7" s="417"/>
      <c r="G7" s="160" t="s">
        <v>137</v>
      </c>
      <c r="H7" s="137">
        <v>106</v>
      </c>
      <c r="I7" s="147"/>
    </row>
    <row r="8" spans="1:16" ht="15" customHeight="1">
      <c r="A8" s="144">
        <v>8</v>
      </c>
      <c r="B8" s="160">
        <v>493</v>
      </c>
      <c r="C8" s="160" t="s">
        <v>168</v>
      </c>
      <c r="D8" s="417"/>
      <c r="G8" s="160" t="s">
        <v>138</v>
      </c>
      <c r="H8" s="137">
        <v>141</v>
      </c>
      <c r="I8" s="147"/>
    </row>
    <row r="9" spans="1:16" ht="15" customHeight="1">
      <c r="A9" s="144">
        <v>9</v>
      </c>
      <c r="B9" s="160">
        <v>618</v>
      </c>
      <c r="C9" s="160" t="s">
        <v>169</v>
      </c>
      <c r="D9" s="417"/>
      <c r="G9" s="160" t="s">
        <v>139</v>
      </c>
      <c r="H9" s="137">
        <v>176</v>
      </c>
      <c r="I9" s="147"/>
    </row>
    <row r="10" spans="1:16" ht="15" customHeight="1">
      <c r="A10" s="144">
        <v>10</v>
      </c>
      <c r="B10" s="160">
        <v>625</v>
      </c>
      <c r="C10" s="160" t="s">
        <v>170</v>
      </c>
      <c r="D10" s="417"/>
      <c r="G10" s="160" t="s">
        <v>140</v>
      </c>
      <c r="H10" s="137">
        <v>211</v>
      </c>
      <c r="I10" s="147"/>
    </row>
    <row r="11" spans="1:16" ht="15" customHeight="1">
      <c r="A11" s="144">
        <v>11</v>
      </c>
      <c r="B11" s="160">
        <v>1016</v>
      </c>
      <c r="C11" s="160" t="s">
        <v>171</v>
      </c>
      <c r="D11" s="417"/>
      <c r="G11" s="160" t="s">
        <v>141</v>
      </c>
      <c r="H11" s="137">
        <v>246</v>
      </c>
      <c r="I11" s="147"/>
    </row>
    <row r="12" spans="1:16" ht="15" customHeight="1">
      <c r="A12" s="144">
        <v>12</v>
      </c>
      <c r="B12" s="160">
        <v>1138</v>
      </c>
      <c r="C12" s="160" t="s">
        <v>172</v>
      </c>
      <c r="D12" s="417"/>
      <c r="G12" s="160" t="s">
        <v>142</v>
      </c>
      <c r="H12" s="137">
        <v>283</v>
      </c>
      <c r="I12" s="147"/>
      <c r="O12" s="160" t="s">
        <v>157</v>
      </c>
      <c r="P12" s="137">
        <v>748</v>
      </c>
    </row>
    <row r="13" spans="1:16" ht="15" customHeight="1">
      <c r="A13" s="144">
        <v>13</v>
      </c>
      <c r="B13" s="160">
        <v>1167</v>
      </c>
      <c r="C13" s="160" t="s">
        <v>173</v>
      </c>
      <c r="D13" s="417"/>
      <c r="G13" s="160" t="s">
        <v>143</v>
      </c>
      <c r="H13" s="137">
        <v>317</v>
      </c>
      <c r="I13" s="147"/>
      <c r="O13" s="160" t="s">
        <v>158</v>
      </c>
      <c r="P13" s="137">
        <v>768</v>
      </c>
    </row>
    <row r="14" spans="1:16" ht="15" customHeight="1">
      <c r="A14" s="144">
        <v>14</v>
      </c>
      <c r="B14" s="160">
        <v>1252</v>
      </c>
      <c r="C14" s="160" t="s">
        <v>174</v>
      </c>
      <c r="D14" s="417"/>
      <c r="G14" s="160" t="s">
        <v>144</v>
      </c>
      <c r="H14" s="137">
        <v>352</v>
      </c>
      <c r="I14" s="147"/>
      <c r="O14" s="160" t="s">
        <v>160</v>
      </c>
      <c r="P14" s="137">
        <v>795</v>
      </c>
    </row>
    <row r="15" spans="1:16" ht="15" customHeight="1">
      <c r="A15" s="144">
        <v>15</v>
      </c>
      <c r="B15" s="160">
        <v>1278</v>
      </c>
      <c r="C15" s="160" t="s">
        <v>175</v>
      </c>
      <c r="D15" s="417"/>
      <c r="G15" s="160" t="s">
        <v>145</v>
      </c>
      <c r="H15" s="137">
        <v>387</v>
      </c>
      <c r="I15" s="147"/>
    </row>
    <row r="16" spans="1:16" ht="15" customHeight="1">
      <c r="A16" s="144">
        <v>16</v>
      </c>
      <c r="B16" s="160">
        <v>1294</v>
      </c>
      <c r="C16" s="160" t="s">
        <v>176</v>
      </c>
      <c r="D16" s="417"/>
      <c r="G16" s="160" t="s">
        <v>146</v>
      </c>
      <c r="H16" s="137">
        <v>422</v>
      </c>
      <c r="I16" s="147"/>
    </row>
    <row r="17" spans="1:9" ht="15" customHeight="1">
      <c r="A17" s="144">
        <v>17</v>
      </c>
      <c r="B17" s="160">
        <v>1299</v>
      </c>
      <c r="C17" s="160" t="s">
        <v>177</v>
      </c>
      <c r="D17" s="417"/>
      <c r="G17" s="160" t="s">
        <v>147</v>
      </c>
      <c r="H17" s="137">
        <v>457</v>
      </c>
      <c r="I17" s="147"/>
    </row>
    <row r="18" spans="1:9" ht="15" customHeight="1">
      <c r="A18" s="144">
        <v>18</v>
      </c>
      <c r="B18" s="160">
        <v>1321</v>
      </c>
      <c r="C18" s="160" t="s">
        <v>178</v>
      </c>
      <c r="D18" s="417"/>
      <c r="G18" s="160" t="s">
        <v>148</v>
      </c>
      <c r="H18" s="137">
        <v>492</v>
      </c>
      <c r="I18" s="147"/>
    </row>
    <row r="19" spans="1:9" ht="15" customHeight="1">
      <c r="A19" s="144">
        <v>19</v>
      </c>
      <c r="B19" s="160">
        <v>1350</v>
      </c>
      <c r="C19" s="160" t="s">
        <v>179</v>
      </c>
      <c r="D19" s="417"/>
      <c r="G19" s="160" t="s">
        <v>149</v>
      </c>
      <c r="H19" s="137">
        <v>527</v>
      </c>
      <c r="I19" s="147"/>
    </row>
    <row r="20" spans="1:9" ht="15" customHeight="1">
      <c r="A20" s="144">
        <v>20</v>
      </c>
      <c r="B20" s="160">
        <v>1354</v>
      </c>
      <c r="C20" s="160" t="s">
        <v>180</v>
      </c>
      <c r="D20" s="417"/>
      <c r="G20" s="160" t="s">
        <v>150</v>
      </c>
      <c r="H20" s="137">
        <v>562</v>
      </c>
      <c r="I20" s="147"/>
    </row>
    <row r="21" spans="1:9" ht="15" customHeight="1">
      <c r="A21" s="144">
        <v>21</v>
      </c>
      <c r="B21" s="160">
        <v>1368</v>
      </c>
      <c r="C21" s="160" t="s">
        <v>181</v>
      </c>
      <c r="D21" s="417"/>
      <c r="G21" s="160" t="s">
        <v>151</v>
      </c>
      <c r="H21" s="137">
        <v>596</v>
      </c>
      <c r="I21" s="147"/>
    </row>
    <row r="22" spans="1:9" ht="15" customHeight="1">
      <c r="A22" s="144">
        <v>22</v>
      </c>
      <c r="B22" s="160">
        <v>1396</v>
      </c>
      <c r="C22" s="160" t="s">
        <v>182</v>
      </c>
      <c r="D22" s="417"/>
      <c r="G22" s="160" t="s">
        <v>152</v>
      </c>
      <c r="H22" s="137">
        <v>631</v>
      </c>
      <c r="I22" s="147"/>
    </row>
    <row r="23" spans="1:9" ht="15" customHeight="1">
      <c r="A23" s="144">
        <v>23</v>
      </c>
      <c r="B23" s="160">
        <v>1409</v>
      </c>
      <c r="C23" s="160" t="s">
        <v>183</v>
      </c>
      <c r="D23" s="417"/>
      <c r="G23" s="160" t="s">
        <v>153</v>
      </c>
      <c r="H23" s="137">
        <v>666</v>
      </c>
      <c r="I23" s="147"/>
    </row>
    <row r="24" spans="1:9" ht="15" customHeight="1">
      <c r="A24" s="144">
        <v>24</v>
      </c>
      <c r="B24" s="160">
        <v>1438</v>
      </c>
      <c r="C24" s="160" t="s">
        <v>184</v>
      </c>
      <c r="D24" s="417"/>
      <c r="G24" s="160" t="s">
        <v>154</v>
      </c>
      <c r="H24" s="137">
        <v>702</v>
      </c>
      <c r="I24" s="147"/>
    </row>
    <row r="25" spans="1:9" ht="15" customHeight="1">
      <c r="A25" s="144">
        <v>25</v>
      </c>
      <c r="B25" s="160">
        <v>1474</v>
      </c>
      <c r="C25" s="160" t="s">
        <v>185</v>
      </c>
      <c r="D25" s="417"/>
      <c r="G25" s="160" t="s">
        <v>155</v>
      </c>
      <c r="H25" s="137">
        <v>737</v>
      </c>
      <c r="I25" s="147"/>
    </row>
    <row r="26" spans="1:9" ht="15" customHeight="1">
      <c r="A26" s="144">
        <v>26</v>
      </c>
      <c r="B26" s="160">
        <v>1482</v>
      </c>
      <c r="C26" s="160" t="s">
        <v>186</v>
      </c>
      <c r="D26" s="417"/>
      <c r="G26" s="160" t="s">
        <v>156</v>
      </c>
      <c r="H26" s="137">
        <v>772</v>
      </c>
      <c r="I26" s="147"/>
    </row>
    <row r="27" spans="1:9" ht="15" customHeight="1">
      <c r="A27" s="144">
        <v>27</v>
      </c>
      <c r="B27" s="160">
        <v>1483</v>
      </c>
      <c r="C27" s="160" t="s">
        <v>187</v>
      </c>
      <c r="D27" s="417"/>
      <c r="G27" s="160" t="s">
        <v>157</v>
      </c>
      <c r="H27" s="137">
        <v>808</v>
      </c>
      <c r="I27" s="147"/>
    </row>
    <row r="28" spans="1:9" ht="15" customHeight="1">
      <c r="A28" s="144">
        <v>28</v>
      </c>
      <c r="B28" s="160">
        <v>1486</v>
      </c>
      <c r="C28" s="160" t="s">
        <v>188</v>
      </c>
      <c r="D28" s="417"/>
      <c r="G28" s="160" t="s">
        <v>158</v>
      </c>
      <c r="H28" s="137">
        <v>843</v>
      </c>
      <c r="I28" s="147"/>
    </row>
    <row r="29" spans="1:9" ht="15" customHeight="1">
      <c r="A29" s="144">
        <v>29</v>
      </c>
      <c r="B29" s="160">
        <v>1777</v>
      </c>
      <c r="C29" s="160" t="s">
        <v>189</v>
      </c>
      <c r="D29" s="417"/>
      <c r="G29" s="160" t="s">
        <v>160</v>
      </c>
      <c r="H29" s="137">
        <v>878</v>
      </c>
      <c r="I29" s="147"/>
    </row>
    <row r="30" spans="1:9" ht="15" customHeight="1">
      <c r="A30" s="144">
        <v>30</v>
      </c>
      <c r="B30" s="160">
        <v>2200</v>
      </c>
      <c r="C30" s="160" t="s">
        <v>190</v>
      </c>
      <c r="D30" s="417"/>
      <c r="G30" s="160" t="s">
        <v>888</v>
      </c>
      <c r="H30" s="137">
        <v>913</v>
      </c>
      <c r="I30" s="147"/>
    </row>
    <row r="31" spans="1:9" ht="13.5" customHeight="1">
      <c r="A31" s="144">
        <v>31</v>
      </c>
      <c r="B31" s="160">
        <v>4333</v>
      </c>
      <c r="C31" s="160" t="s">
        <v>191</v>
      </c>
      <c r="D31" s="417"/>
      <c r="G31" s="160"/>
      <c r="I31" s="147"/>
    </row>
    <row r="32" spans="1:9" ht="13.5" customHeight="1">
      <c r="A32" s="144">
        <v>32</v>
      </c>
      <c r="B32" s="144"/>
      <c r="C32" s="144"/>
      <c r="D32" s="417"/>
      <c r="I32" s="147"/>
    </row>
    <row r="33" spans="1:4" ht="13.5" customHeight="1">
      <c r="A33" s="144">
        <v>33</v>
      </c>
      <c r="B33" s="144"/>
      <c r="C33" s="144"/>
      <c r="D33" s="417"/>
    </row>
    <row r="34" spans="1:4" ht="13.5" customHeight="1">
      <c r="A34" s="144">
        <v>34</v>
      </c>
      <c r="B34" s="144"/>
      <c r="C34" s="144"/>
      <c r="D34" s="417"/>
    </row>
    <row r="35" spans="1:4" ht="13.5" customHeight="1">
      <c r="A35" s="144">
        <v>35</v>
      </c>
      <c r="B35" s="144"/>
      <c r="C35" s="144"/>
      <c r="D35" s="417"/>
    </row>
    <row r="36" spans="1:4" ht="13.5" customHeight="1">
      <c r="A36" s="144">
        <v>36</v>
      </c>
      <c r="B36" s="160">
        <v>245</v>
      </c>
      <c r="C36" s="160" t="s">
        <v>192</v>
      </c>
      <c r="D36" s="414" t="s">
        <v>135</v>
      </c>
    </row>
    <row r="37" spans="1:4" ht="13.5" customHeight="1">
      <c r="A37" s="144">
        <v>37</v>
      </c>
      <c r="B37" s="160">
        <v>294</v>
      </c>
      <c r="C37" s="160" t="s">
        <v>193</v>
      </c>
      <c r="D37" s="418"/>
    </row>
    <row r="38" spans="1:4" ht="13.5" customHeight="1">
      <c r="A38" s="144">
        <v>38</v>
      </c>
      <c r="B38" s="160">
        <v>336</v>
      </c>
      <c r="C38" s="160" t="s">
        <v>194</v>
      </c>
      <c r="D38" s="418"/>
    </row>
    <row r="39" spans="1:4" ht="13.5" customHeight="1">
      <c r="A39" s="144">
        <v>39</v>
      </c>
      <c r="B39" s="160">
        <v>475</v>
      </c>
      <c r="C39" s="160" t="s">
        <v>195</v>
      </c>
      <c r="D39" s="418"/>
    </row>
    <row r="40" spans="1:4" ht="13.5" customHeight="1">
      <c r="A40" s="144">
        <v>40</v>
      </c>
      <c r="B40" s="160">
        <v>588</v>
      </c>
      <c r="C40" s="160" t="s">
        <v>196</v>
      </c>
      <c r="D40" s="418"/>
    </row>
    <row r="41" spans="1:4" ht="13.5" customHeight="1">
      <c r="A41" s="144">
        <v>41</v>
      </c>
      <c r="B41" s="160">
        <v>589</v>
      </c>
      <c r="C41" s="160" t="s">
        <v>197</v>
      </c>
      <c r="D41" s="418"/>
    </row>
    <row r="42" spans="1:4" ht="15" customHeight="1">
      <c r="A42" s="144">
        <v>42</v>
      </c>
      <c r="B42" s="160">
        <v>592</v>
      </c>
      <c r="C42" s="160" t="s">
        <v>198</v>
      </c>
      <c r="D42" s="418"/>
    </row>
    <row r="43" spans="1:4" ht="15" customHeight="1">
      <c r="A43" s="144">
        <v>43</v>
      </c>
      <c r="B43" s="160">
        <v>692</v>
      </c>
      <c r="C43" s="160" t="s">
        <v>199</v>
      </c>
      <c r="D43" s="418"/>
    </row>
    <row r="44" spans="1:4" ht="15" customHeight="1">
      <c r="A44" s="144">
        <v>44</v>
      </c>
      <c r="B44" s="160">
        <v>1008</v>
      </c>
      <c r="C44" s="160" t="s">
        <v>200</v>
      </c>
      <c r="D44" s="418"/>
    </row>
    <row r="45" spans="1:4" ht="15" customHeight="1">
      <c r="A45" s="144">
        <v>45</v>
      </c>
      <c r="B45" s="160">
        <v>1106</v>
      </c>
      <c r="C45" s="160" t="s">
        <v>201</v>
      </c>
      <c r="D45" s="418"/>
    </row>
    <row r="46" spans="1:4" ht="15" customHeight="1">
      <c r="A46" s="144">
        <v>46</v>
      </c>
      <c r="B46" s="160">
        <v>1210</v>
      </c>
      <c r="C46" s="160" t="s">
        <v>202</v>
      </c>
      <c r="D46" s="418"/>
    </row>
    <row r="47" spans="1:4" ht="15" customHeight="1">
      <c r="A47" s="144">
        <v>47</v>
      </c>
      <c r="B47" s="160">
        <v>1244</v>
      </c>
      <c r="C47" s="160" t="s">
        <v>203</v>
      </c>
      <c r="D47" s="418"/>
    </row>
    <row r="48" spans="1:4" ht="15" customHeight="1">
      <c r="A48" s="144">
        <v>48</v>
      </c>
      <c r="B48" s="160">
        <v>1261</v>
      </c>
      <c r="C48" s="160" t="s">
        <v>204</v>
      </c>
      <c r="D48" s="418"/>
    </row>
    <row r="49" spans="1:4" ht="15" customHeight="1">
      <c r="A49" s="144">
        <v>49</v>
      </c>
      <c r="B49" s="160">
        <v>1268</v>
      </c>
      <c r="C49" s="160" t="s">
        <v>205</v>
      </c>
      <c r="D49" s="418"/>
    </row>
    <row r="50" spans="1:4" ht="15" customHeight="1">
      <c r="A50" s="144">
        <v>50</v>
      </c>
      <c r="B50" s="160">
        <v>1289</v>
      </c>
      <c r="C50" s="160" t="s">
        <v>206</v>
      </c>
      <c r="D50" s="418"/>
    </row>
    <row r="51" spans="1:4" ht="15" customHeight="1">
      <c r="A51" s="144">
        <v>51</v>
      </c>
      <c r="B51" s="160">
        <v>1301</v>
      </c>
      <c r="C51" s="160" t="s">
        <v>207</v>
      </c>
      <c r="D51" s="418"/>
    </row>
    <row r="52" spans="1:4" ht="15" customHeight="1">
      <c r="A52" s="144">
        <v>52</v>
      </c>
      <c r="B52" s="160">
        <v>1317</v>
      </c>
      <c r="C52" s="160" t="s">
        <v>208</v>
      </c>
      <c r="D52" s="418"/>
    </row>
    <row r="53" spans="1:4" ht="15" customHeight="1">
      <c r="A53" s="144">
        <v>53</v>
      </c>
      <c r="B53" s="160">
        <v>1329</v>
      </c>
      <c r="C53" s="160" t="s">
        <v>209</v>
      </c>
      <c r="D53" s="418"/>
    </row>
    <row r="54" spans="1:4" ht="15" customHeight="1">
      <c r="A54" s="144">
        <v>54</v>
      </c>
      <c r="B54" s="160">
        <v>1338</v>
      </c>
      <c r="C54" s="160" t="s">
        <v>210</v>
      </c>
      <c r="D54" s="418"/>
    </row>
    <row r="55" spans="1:4" ht="15" customHeight="1">
      <c r="A55" s="144">
        <v>55</v>
      </c>
      <c r="B55" s="160">
        <v>1364</v>
      </c>
      <c r="C55" s="160" t="s">
        <v>211</v>
      </c>
      <c r="D55" s="418"/>
    </row>
    <row r="56" spans="1:4" ht="15" customHeight="1">
      <c r="A56" s="144">
        <v>56</v>
      </c>
      <c r="B56" s="160">
        <v>1366</v>
      </c>
      <c r="C56" s="160" t="s">
        <v>212</v>
      </c>
      <c r="D56" s="418"/>
    </row>
    <row r="57" spans="1:4" ht="15" customHeight="1">
      <c r="A57" s="144">
        <v>57</v>
      </c>
      <c r="B57" s="160">
        <v>1373</v>
      </c>
      <c r="C57" s="160" t="s">
        <v>213</v>
      </c>
      <c r="D57" s="418"/>
    </row>
    <row r="58" spans="1:4" ht="15" customHeight="1">
      <c r="A58" s="144">
        <v>58</v>
      </c>
      <c r="B58" s="160">
        <v>1403</v>
      </c>
      <c r="C58" s="160" t="s">
        <v>214</v>
      </c>
      <c r="D58" s="418"/>
    </row>
    <row r="59" spans="1:4" ht="15" customHeight="1">
      <c r="A59" s="144">
        <v>59</v>
      </c>
      <c r="B59" s="160">
        <v>1449</v>
      </c>
      <c r="C59" s="160" t="s">
        <v>215</v>
      </c>
      <c r="D59" s="418"/>
    </row>
    <row r="60" spans="1:4" ht="15" customHeight="1">
      <c r="A60" s="144">
        <v>60</v>
      </c>
      <c r="B60" s="160">
        <v>1454</v>
      </c>
      <c r="C60" s="160" t="s">
        <v>216</v>
      </c>
      <c r="D60" s="418"/>
    </row>
    <row r="61" spans="1:4" ht="15" customHeight="1">
      <c r="A61" s="144">
        <v>61</v>
      </c>
      <c r="B61" s="160">
        <v>1473</v>
      </c>
      <c r="C61" s="160" t="s">
        <v>217</v>
      </c>
      <c r="D61" s="418"/>
    </row>
    <row r="62" spans="1:4" ht="15" customHeight="1">
      <c r="A62" s="144">
        <v>62</v>
      </c>
      <c r="B62" s="160">
        <v>1475</v>
      </c>
      <c r="C62" s="160" t="s">
        <v>218</v>
      </c>
      <c r="D62" s="418"/>
    </row>
    <row r="63" spans="1:4" ht="15" customHeight="1">
      <c r="A63" s="144">
        <v>63</v>
      </c>
      <c r="B63" s="160">
        <v>1477</v>
      </c>
      <c r="C63" s="160" t="s">
        <v>219</v>
      </c>
      <c r="D63" s="418"/>
    </row>
    <row r="64" spans="1:4" ht="15" customHeight="1">
      <c r="A64" s="144">
        <v>64</v>
      </c>
      <c r="B64" s="160">
        <v>1479</v>
      </c>
      <c r="C64" s="160" t="s">
        <v>220</v>
      </c>
      <c r="D64" s="418"/>
    </row>
    <row r="65" spans="1:4" ht="15" customHeight="1">
      <c r="A65" s="144">
        <v>65</v>
      </c>
      <c r="B65" s="160">
        <v>1480</v>
      </c>
      <c r="C65" s="160" t="s">
        <v>221</v>
      </c>
      <c r="D65" s="418"/>
    </row>
    <row r="66" spans="1:4" ht="15" customHeight="1">
      <c r="A66" s="144">
        <v>66</v>
      </c>
      <c r="B66" s="144"/>
      <c r="C66" s="144"/>
      <c r="D66" s="418"/>
    </row>
    <row r="67" spans="1:4" ht="15" customHeight="1">
      <c r="A67" s="144">
        <v>67</v>
      </c>
      <c r="B67" s="144"/>
      <c r="C67" s="144"/>
      <c r="D67" s="418"/>
    </row>
    <row r="68" spans="1:4" ht="15" customHeight="1">
      <c r="A68" s="144">
        <v>68</v>
      </c>
      <c r="B68" s="144"/>
      <c r="C68" s="144"/>
      <c r="D68" s="418"/>
    </row>
    <row r="69" spans="1:4" ht="15" customHeight="1">
      <c r="A69" s="144">
        <v>69</v>
      </c>
      <c r="B69" s="144"/>
      <c r="C69" s="144"/>
      <c r="D69" s="418"/>
    </row>
    <row r="70" spans="1:4" ht="15" customHeight="1">
      <c r="A70" s="144">
        <v>70</v>
      </c>
      <c r="B70" s="144"/>
      <c r="C70" s="144"/>
      <c r="D70" s="418"/>
    </row>
    <row r="71" spans="1:4" ht="15" customHeight="1">
      <c r="A71" s="144">
        <v>71</v>
      </c>
      <c r="B71" s="160">
        <v>104</v>
      </c>
      <c r="C71" s="160" t="s">
        <v>222</v>
      </c>
      <c r="D71" s="419" t="s">
        <v>136</v>
      </c>
    </row>
    <row r="72" spans="1:4" ht="15" customHeight="1">
      <c r="A72" s="144">
        <v>72</v>
      </c>
      <c r="B72" s="160">
        <v>127</v>
      </c>
      <c r="C72" s="160" t="s">
        <v>223</v>
      </c>
      <c r="D72" s="420"/>
    </row>
    <row r="73" spans="1:4" ht="15" customHeight="1">
      <c r="A73" s="144">
        <v>73</v>
      </c>
      <c r="B73" s="160">
        <v>228</v>
      </c>
      <c r="C73" s="160" t="s">
        <v>224</v>
      </c>
      <c r="D73" s="420"/>
    </row>
    <row r="74" spans="1:4" ht="15" customHeight="1">
      <c r="A74" s="144">
        <v>74</v>
      </c>
      <c r="B74" s="160">
        <v>302</v>
      </c>
      <c r="C74" s="160" t="s">
        <v>225</v>
      </c>
      <c r="D74" s="420"/>
    </row>
    <row r="75" spans="1:4" ht="15" customHeight="1">
      <c r="A75" s="144">
        <v>75</v>
      </c>
      <c r="B75" s="160">
        <v>461</v>
      </c>
      <c r="C75" s="160" t="s">
        <v>226</v>
      </c>
      <c r="D75" s="420"/>
    </row>
    <row r="76" spans="1:4" ht="15" customHeight="1">
      <c r="A76" s="144">
        <v>76</v>
      </c>
      <c r="B76" s="160">
        <v>509</v>
      </c>
      <c r="C76" s="160" t="s">
        <v>227</v>
      </c>
      <c r="D76" s="420"/>
    </row>
    <row r="77" spans="1:4" ht="15" customHeight="1">
      <c r="A77" s="144">
        <v>77</v>
      </c>
      <c r="B77" s="160">
        <v>553</v>
      </c>
      <c r="C77" s="160" t="s">
        <v>228</v>
      </c>
      <c r="D77" s="420"/>
    </row>
    <row r="78" spans="1:4" ht="15" customHeight="1">
      <c r="A78" s="144">
        <v>78</v>
      </c>
      <c r="B78" s="160">
        <v>622</v>
      </c>
      <c r="C78" s="160" t="s">
        <v>229</v>
      </c>
      <c r="D78" s="420"/>
    </row>
    <row r="79" spans="1:4" ht="15" customHeight="1">
      <c r="A79" s="144">
        <v>79</v>
      </c>
      <c r="B79" s="160">
        <v>670</v>
      </c>
      <c r="C79" s="160" t="s">
        <v>230</v>
      </c>
      <c r="D79" s="420"/>
    </row>
    <row r="80" spans="1:4" ht="15" customHeight="1">
      <c r="A80" s="144">
        <v>80</v>
      </c>
      <c r="B80" s="160">
        <v>697</v>
      </c>
      <c r="C80" s="160" t="s">
        <v>231</v>
      </c>
      <c r="D80" s="420"/>
    </row>
    <row r="81" spans="1:4" ht="15" customHeight="1">
      <c r="A81" s="144">
        <v>81</v>
      </c>
      <c r="B81" s="160">
        <v>912</v>
      </c>
      <c r="C81" s="160" t="s">
        <v>232</v>
      </c>
      <c r="D81" s="420"/>
    </row>
    <row r="82" spans="1:4" ht="15" customHeight="1">
      <c r="A82" s="144">
        <v>82</v>
      </c>
      <c r="B82" s="160">
        <v>925</v>
      </c>
      <c r="C82" s="160" t="s">
        <v>233</v>
      </c>
      <c r="D82" s="420"/>
    </row>
    <row r="83" spans="1:4" ht="15" customHeight="1">
      <c r="A83" s="144">
        <v>83</v>
      </c>
      <c r="B83" s="160">
        <v>1025</v>
      </c>
      <c r="C83" s="160" t="s">
        <v>234</v>
      </c>
      <c r="D83" s="420"/>
    </row>
    <row r="84" spans="1:4" ht="15" customHeight="1">
      <c r="A84" s="144">
        <v>84</v>
      </c>
      <c r="B84" s="160">
        <v>1140</v>
      </c>
      <c r="C84" s="160" t="s">
        <v>235</v>
      </c>
      <c r="D84" s="420"/>
    </row>
    <row r="85" spans="1:4" ht="15" customHeight="1">
      <c r="A85" s="144">
        <v>85</v>
      </c>
      <c r="B85" s="160">
        <v>1212</v>
      </c>
      <c r="C85" s="160" t="s">
        <v>236</v>
      </c>
      <c r="D85" s="420"/>
    </row>
    <row r="86" spans="1:4" ht="15" customHeight="1">
      <c r="A86" s="144">
        <v>86</v>
      </c>
      <c r="B86" s="160">
        <v>1236</v>
      </c>
      <c r="C86" s="160" t="s">
        <v>237</v>
      </c>
      <c r="D86" s="420"/>
    </row>
    <row r="87" spans="1:4" ht="15" customHeight="1">
      <c r="A87" s="144">
        <v>87</v>
      </c>
      <c r="B87" s="160">
        <v>1277</v>
      </c>
      <c r="C87" s="160" t="s">
        <v>238</v>
      </c>
      <c r="D87" s="420"/>
    </row>
    <row r="88" spans="1:4" ht="15" customHeight="1">
      <c r="A88" s="144">
        <v>88</v>
      </c>
      <c r="B88" s="160">
        <v>1279</v>
      </c>
      <c r="C88" s="160" t="s">
        <v>239</v>
      </c>
      <c r="D88" s="420"/>
    </row>
    <row r="89" spans="1:4" ht="15" customHeight="1">
      <c r="A89" s="144">
        <v>89</v>
      </c>
      <c r="B89" s="160">
        <v>1284</v>
      </c>
      <c r="C89" s="160" t="s">
        <v>240</v>
      </c>
      <c r="D89" s="420"/>
    </row>
    <row r="90" spans="1:4" ht="15" customHeight="1">
      <c r="A90" s="144">
        <v>90</v>
      </c>
      <c r="B90" s="160">
        <v>1293</v>
      </c>
      <c r="C90" s="160" t="s">
        <v>241</v>
      </c>
      <c r="D90" s="420"/>
    </row>
    <row r="91" spans="1:4" ht="15" customHeight="1">
      <c r="A91" s="144">
        <v>91</v>
      </c>
      <c r="B91" s="160">
        <v>1313</v>
      </c>
      <c r="C91" s="160" t="s">
        <v>242</v>
      </c>
      <c r="D91" s="420"/>
    </row>
    <row r="92" spans="1:4" ht="15" customHeight="1">
      <c r="A92" s="144">
        <v>92</v>
      </c>
      <c r="B92" s="160">
        <v>1331</v>
      </c>
      <c r="C92" s="160" t="s">
        <v>243</v>
      </c>
      <c r="D92" s="420"/>
    </row>
    <row r="93" spans="1:4" ht="15" customHeight="1">
      <c r="A93" s="144">
        <v>93</v>
      </c>
      <c r="B93" s="160">
        <v>1336</v>
      </c>
      <c r="C93" s="160" t="s">
        <v>244</v>
      </c>
      <c r="D93" s="420"/>
    </row>
    <row r="94" spans="1:4" ht="15" customHeight="1">
      <c r="A94" s="144">
        <v>94</v>
      </c>
      <c r="B94" s="160">
        <v>1351</v>
      </c>
      <c r="C94" s="160" t="s">
        <v>245</v>
      </c>
      <c r="D94" s="420"/>
    </row>
    <row r="95" spans="1:4" ht="15" customHeight="1">
      <c r="A95" s="144">
        <v>95</v>
      </c>
      <c r="B95" s="160">
        <v>1359</v>
      </c>
      <c r="C95" s="160" t="s">
        <v>246</v>
      </c>
      <c r="D95" s="420"/>
    </row>
    <row r="96" spans="1:4" ht="15" customHeight="1">
      <c r="A96" s="144">
        <v>96</v>
      </c>
      <c r="B96" s="160">
        <v>1363</v>
      </c>
      <c r="C96" s="160" t="s">
        <v>247</v>
      </c>
      <c r="D96" s="420"/>
    </row>
    <row r="97" spans="1:4" ht="15" customHeight="1">
      <c r="A97" s="144">
        <v>97</v>
      </c>
      <c r="B97" s="160">
        <v>1378</v>
      </c>
      <c r="C97" s="160" t="s">
        <v>248</v>
      </c>
      <c r="D97" s="420"/>
    </row>
    <row r="98" spans="1:4" ht="15" customHeight="1">
      <c r="A98" s="144">
        <v>98</v>
      </c>
      <c r="B98" s="160">
        <v>1397</v>
      </c>
      <c r="C98" s="160" t="s">
        <v>249</v>
      </c>
      <c r="D98" s="420"/>
    </row>
    <row r="99" spans="1:4" ht="15" customHeight="1">
      <c r="A99" s="144">
        <v>99</v>
      </c>
      <c r="B99" s="160">
        <v>1399</v>
      </c>
      <c r="C99" s="160" t="s">
        <v>250</v>
      </c>
      <c r="D99" s="420"/>
    </row>
    <row r="100" spans="1:4" ht="15" customHeight="1">
      <c r="A100" s="144">
        <v>100</v>
      </c>
      <c r="B100" s="160">
        <v>1400</v>
      </c>
      <c r="C100" s="160" t="s">
        <v>251</v>
      </c>
      <c r="D100" s="420"/>
    </row>
    <row r="101" spans="1:4" ht="15" customHeight="1">
      <c r="A101" s="144">
        <v>101</v>
      </c>
      <c r="B101" s="160">
        <v>1401</v>
      </c>
      <c r="C101" s="160" t="s">
        <v>252</v>
      </c>
      <c r="D101" s="420"/>
    </row>
    <row r="102" spans="1:4" ht="15" customHeight="1">
      <c r="A102" s="144">
        <v>102</v>
      </c>
      <c r="B102" s="160">
        <v>1410</v>
      </c>
      <c r="C102" s="160" t="s">
        <v>253</v>
      </c>
      <c r="D102" s="420"/>
    </row>
    <row r="103" spans="1:4" ht="15" customHeight="1">
      <c r="A103" s="144">
        <v>103</v>
      </c>
      <c r="B103" s="160">
        <v>1411</v>
      </c>
      <c r="C103" s="160" t="s">
        <v>254</v>
      </c>
      <c r="D103" s="420"/>
    </row>
    <row r="104" spans="1:4" ht="15" customHeight="1">
      <c r="A104" s="144">
        <v>104</v>
      </c>
      <c r="B104" s="160">
        <v>1413</v>
      </c>
      <c r="C104" s="160" t="s">
        <v>255</v>
      </c>
      <c r="D104" s="420"/>
    </row>
    <row r="105" spans="1:4" ht="15" customHeight="1">
      <c r="A105" s="144">
        <v>105</v>
      </c>
      <c r="B105" s="160">
        <v>1450</v>
      </c>
      <c r="C105" s="160" t="s">
        <v>256</v>
      </c>
      <c r="D105" s="420"/>
    </row>
    <row r="106" spans="1:4" ht="15" customHeight="1">
      <c r="A106" s="144">
        <v>106</v>
      </c>
      <c r="B106" s="160">
        <v>186</v>
      </c>
      <c r="C106" s="160" t="s">
        <v>257</v>
      </c>
      <c r="D106" s="419" t="s">
        <v>137</v>
      </c>
    </row>
    <row r="107" spans="1:4" ht="15" customHeight="1">
      <c r="A107" s="144">
        <v>107</v>
      </c>
      <c r="B107" s="160">
        <v>327</v>
      </c>
      <c r="C107" s="160" t="s">
        <v>258</v>
      </c>
      <c r="D107" s="420"/>
    </row>
    <row r="108" spans="1:4" ht="15" customHeight="1">
      <c r="A108" s="144">
        <v>108</v>
      </c>
      <c r="B108" s="160">
        <v>500</v>
      </c>
      <c r="C108" s="160" t="s">
        <v>259</v>
      </c>
      <c r="D108" s="420"/>
    </row>
    <row r="109" spans="1:4" ht="15" customHeight="1">
      <c r="A109" s="144">
        <v>109</v>
      </c>
      <c r="B109" s="160">
        <v>544</v>
      </c>
      <c r="C109" s="160" t="s">
        <v>260</v>
      </c>
      <c r="D109" s="420"/>
    </row>
    <row r="110" spans="1:4" ht="15" customHeight="1">
      <c r="A110" s="144">
        <v>110</v>
      </c>
      <c r="B110" s="160">
        <v>569</v>
      </c>
      <c r="C110" s="160" t="s">
        <v>261</v>
      </c>
      <c r="D110" s="420"/>
    </row>
    <row r="111" spans="1:4" ht="15" customHeight="1">
      <c r="A111" s="144">
        <v>111</v>
      </c>
      <c r="B111" s="160">
        <v>639</v>
      </c>
      <c r="C111" s="160" t="s">
        <v>262</v>
      </c>
      <c r="D111" s="420"/>
    </row>
    <row r="112" spans="1:4" ht="15" customHeight="1">
      <c r="A112" s="144">
        <v>112</v>
      </c>
      <c r="B112" s="160">
        <v>677</v>
      </c>
      <c r="C112" s="160" t="s">
        <v>263</v>
      </c>
      <c r="D112" s="420"/>
    </row>
    <row r="113" spans="1:4" ht="15" customHeight="1">
      <c r="A113" s="144">
        <v>113</v>
      </c>
      <c r="B113" s="160">
        <v>921</v>
      </c>
      <c r="C113" s="160" t="s">
        <v>264</v>
      </c>
      <c r="D113" s="420"/>
    </row>
    <row r="114" spans="1:4" ht="15" customHeight="1">
      <c r="A114" s="144">
        <v>114</v>
      </c>
      <c r="B114" s="160">
        <v>996</v>
      </c>
      <c r="C114" s="160" t="s">
        <v>265</v>
      </c>
      <c r="D114" s="420"/>
    </row>
    <row r="115" spans="1:4" ht="15" customHeight="1">
      <c r="A115" s="144">
        <v>115</v>
      </c>
      <c r="B115" s="160">
        <v>1054</v>
      </c>
      <c r="C115" s="160" t="s">
        <v>266</v>
      </c>
      <c r="D115" s="420"/>
    </row>
    <row r="116" spans="1:4" ht="15" customHeight="1">
      <c r="A116" s="144">
        <v>116</v>
      </c>
      <c r="B116" s="160">
        <v>1149</v>
      </c>
      <c r="C116" s="160" t="s">
        <v>267</v>
      </c>
      <c r="D116" s="420"/>
    </row>
    <row r="117" spans="1:4" ht="15" customHeight="1">
      <c r="A117" s="144">
        <v>117</v>
      </c>
      <c r="B117" s="160">
        <v>1234</v>
      </c>
      <c r="C117" s="160" t="s">
        <v>268</v>
      </c>
      <c r="D117" s="420"/>
    </row>
    <row r="118" spans="1:4" ht="15" customHeight="1">
      <c r="A118" s="144">
        <v>118</v>
      </c>
      <c r="B118" s="160">
        <v>1275</v>
      </c>
      <c r="C118" s="160" t="s">
        <v>269</v>
      </c>
      <c r="D118" s="420"/>
    </row>
    <row r="119" spans="1:4" ht="15" customHeight="1">
      <c r="A119" s="144">
        <v>119</v>
      </c>
      <c r="B119" s="160">
        <v>1290</v>
      </c>
      <c r="C119" s="160" t="s">
        <v>270</v>
      </c>
      <c r="D119" s="420"/>
    </row>
    <row r="120" spans="1:4" ht="15" customHeight="1">
      <c r="A120" s="144">
        <v>120</v>
      </c>
      <c r="B120" s="160">
        <v>1300</v>
      </c>
      <c r="C120" s="160" t="s">
        <v>271</v>
      </c>
      <c r="D120" s="420"/>
    </row>
    <row r="121" spans="1:4" ht="15" customHeight="1">
      <c r="A121" s="144">
        <v>121</v>
      </c>
      <c r="B121" s="160">
        <v>1315</v>
      </c>
      <c r="C121" s="160" t="s">
        <v>272</v>
      </c>
      <c r="D121" s="420"/>
    </row>
    <row r="122" spans="1:4" ht="15" customHeight="1">
      <c r="A122" s="144">
        <v>122</v>
      </c>
      <c r="B122" s="160">
        <v>1319</v>
      </c>
      <c r="C122" s="160" t="s">
        <v>273</v>
      </c>
      <c r="D122" s="420"/>
    </row>
    <row r="123" spans="1:4" ht="15" customHeight="1">
      <c r="A123" s="144">
        <v>123</v>
      </c>
      <c r="B123" s="160">
        <v>1335</v>
      </c>
      <c r="C123" s="160" t="s">
        <v>274</v>
      </c>
      <c r="D123" s="420"/>
    </row>
    <row r="124" spans="1:4" ht="15" customHeight="1">
      <c r="A124" s="144">
        <v>124</v>
      </c>
      <c r="B124" s="160">
        <v>1337</v>
      </c>
      <c r="C124" s="160" t="s">
        <v>275</v>
      </c>
      <c r="D124" s="420"/>
    </row>
    <row r="125" spans="1:4" ht="15" customHeight="1">
      <c r="A125" s="144">
        <v>125</v>
      </c>
      <c r="B125" s="160">
        <v>1344</v>
      </c>
      <c r="C125" s="160" t="s">
        <v>276</v>
      </c>
      <c r="D125" s="420"/>
    </row>
    <row r="126" spans="1:4" ht="15" customHeight="1">
      <c r="A126" s="144">
        <v>126</v>
      </c>
      <c r="B126" s="160">
        <v>1345</v>
      </c>
      <c r="C126" s="160" t="s">
        <v>277</v>
      </c>
      <c r="D126" s="420"/>
    </row>
    <row r="127" spans="1:4" ht="15" customHeight="1">
      <c r="A127" s="144">
        <v>127</v>
      </c>
      <c r="B127" s="160">
        <v>1348</v>
      </c>
      <c r="C127" s="160" t="s">
        <v>278</v>
      </c>
      <c r="D127" s="420"/>
    </row>
    <row r="128" spans="1:4" ht="15" customHeight="1">
      <c r="A128" s="144">
        <v>128</v>
      </c>
      <c r="B128" s="160">
        <v>1358</v>
      </c>
      <c r="C128" s="160" t="s">
        <v>279</v>
      </c>
      <c r="D128" s="420"/>
    </row>
    <row r="129" spans="1:4" ht="15" customHeight="1">
      <c r="A129" s="144">
        <v>129</v>
      </c>
      <c r="B129" s="160">
        <v>1360</v>
      </c>
      <c r="C129" s="160" t="s">
        <v>280</v>
      </c>
      <c r="D129" s="420"/>
    </row>
    <row r="130" spans="1:4" ht="15" customHeight="1">
      <c r="A130" s="144">
        <v>130</v>
      </c>
      <c r="B130" s="160">
        <v>1375</v>
      </c>
      <c r="C130" s="160" t="s">
        <v>281</v>
      </c>
      <c r="D130" s="420"/>
    </row>
    <row r="131" spans="1:4" ht="15" customHeight="1">
      <c r="A131" s="144">
        <v>131</v>
      </c>
      <c r="B131" s="160">
        <v>1391</v>
      </c>
      <c r="C131" s="160" t="s">
        <v>282</v>
      </c>
      <c r="D131" s="420"/>
    </row>
    <row r="132" spans="1:4" ht="15" customHeight="1">
      <c r="A132" s="144">
        <v>132</v>
      </c>
      <c r="B132" s="160">
        <v>1398</v>
      </c>
      <c r="C132" s="160" t="s">
        <v>283</v>
      </c>
      <c r="D132" s="420"/>
    </row>
    <row r="133" spans="1:4" ht="15" customHeight="1">
      <c r="A133" s="144">
        <v>133</v>
      </c>
      <c r="B133" s="160">
        <v>1402</v>
      </c>
      <c r="C133" s="160" t="s">
        <v>284</v>
      </c>
      <c r="D133" s="420"/>
    </row>
    <row r="134" spans="1:4" ht="15" customHeight="1">
      <c r="A134" s="144">
        <v>134</v>
      </c>
      <c r="B134" s="160">
        <v>1406</v>
      </c>
      <c r="C134" s="160" t="s">
        <v>285</v>
      </c>
      <c r="D134" s="420"/>
    </row>
    <row r="135" spans="1:4" ht="15" customHeight="1">
      <c r="A135" s="144">
        <v>135</v>
      </c>
      <c r="B135" s="160">
        <v>1408</v>
      </c>
      <c r="C135" s="160" t="s">
        <v>286</v>
      </c>
      <c r="D135" s="420"/>
    </row>
    <row r="136" spans="1:4" ht="15" customHeight="1">
      <c r="A136" s="144">
        <v>136</v>
      </c>
      <c r="B136" s="160">
        <v>1412</v>
      </c>
      <c r="C136" s="160" t="s">
        <v>287</v>
      </c>
      <c r="D136" s="420"/>
    </row>
    <row r="137" spans="1:4" ht="15" customHeight="1">
      <c r="A137" s="144">
        <v>137</v>
      </c>
      <c r="B137" s="160">
        <v>1439</v>
      </c>
      <c r="C137" s="160" t="s">
        <v>288</v>
      </c>
      <c r="D137" s="420"/>
    </row>
    <row r="138" spans="1:4" ht="15" customHeight="1">
      <c r="A138" s="144">
        <v>138</v>
      </c>
      <c r="B138" s="160">
        <v>1451</v>
      </c>
      <c r="C138" s="160" t="s">
        <v>289</v>
      </c>
      <c r="D138" s="420"/>
    </row>
    <row r="139" spans="1:4" ht="15" customHeight="1">
      <c r="A139" s="144">
        <v>139</v>
      </c>
      <c r="B139" s="160">
        <v>1457</v>
      </c>
      <c r="C139" s="160" t="s">
        <v>290</v>
      </c>
      <c r="D139" s="420"/>
    </row>
    <row r="140" spans="1:4" ht="15" customHeight="1">
      <c r="A140" s="144">
        <v>140</v>
      </c>
      <c r="B140" s="160">
        <v>1460</v>
      </c>
      <c r="C140" s="160" t="s">
        <v>291</v>
      </c>
      <c r="D140" s="420"/>
    </row>
    <row r="141" spans="1:4" ht="15" customHeight="1">
      <c r="A141" s="144">
        <v>141</v>
      </c>
      <c r="B141" s="160">
        <v>113</v>
      </c>
      <c r="C141" s="160" t="s">
        <v>292</v>
      </c>
      <c r="D141" s="423" t="s">
        <v>138</v>
      </c>
    </row>
    <row r="142" spans="1:4" ht="15" customHeight="1">
      <c r="A142" s="144">
        <v>142</v>
      </c>
      <c r="B142" s="160">
        <v>248</v>
      </c>
      <c r="C142" s="160" t="s">
        <v>293</v>
      </c>
      <c r="D142" s="424"/>
    </row>
    <row r="143" spans="1:4" ht="15" customHeight="1">
      <c r="A143" s="144">
        <v>143</v>
      </c>
      <c r="B143" s="160">
        <v>351</v>
      </c>
      <c r="C143" s="160" t="s">
        <v>294</v>
      </c>
      <c r="D143" s="424"/>
    </row>
    <row r="144" spans="1:4" ht="15" customHeight="1">
      <c r="A144" s="144">
        <v>144</v>
      </c>
      <c r="B144" s="160">
        <v>362</v>
      </c>
      <c r="C144" s="160" t="s">
        <v>295</v>
      </c>
      <c r="D144" s="424"/>
    </row>
    <row r="145" spans="1:4" ht="15" customHeight="1">
      <c r="A145" s="144">
        <v>145</v>
      </c>
      <c r="B145" s="160">
        <v>580</v>
      </c>
      <c r="C145" s="160" t="s">
        <v>296</v>
      </c>
      <c r="D145" s="424"/>
    </row>
    <row r="146" spans="1:4" ht="15" customHeight="1">
      <c r="A146" s="144">
        <v>146</v>
      </c>
      <c r="B146" s="160">
        <v>701</v>
      </c>
      <c r="C146" s="160" t="s">
        <v>297</v>
      </c>
      <c r="D146" s="424"/>
    </row>
    <row r="147" spans="1:4" ht="15" customHeight="1">
      <c r="A147" s="144">
        <v>147</v>
      </c>
      <c r="B147" s="160">
        <v>1015</v>
      </c>
      <c r="C147" s="160" t="s">
        <v>298</v>
      </c>
      <c r="D147" s="424"/>
    </row>
    <row r="148" spans="1:4" ht="15" customHeight="1">
      <c r="A148" s="144">
        <v>148</v>
      </c>
      <c r="B148" s="160">
        <v>1141</v>
      </c>
      <c r="C148" s="160" t="s">
        <v>299</v>
      </c>
      <c r="D148" s="424"/>
    </row>
    <row r="149" spans="1:4" ht="15" customHeight="1">
      <c r="A149" s="144">
        <v>149</v>
      </c>
      <c r="B149" s="160">
        <v>1312</v>
      </c>
      <c r="C149" s="160" t="s">
        <v>300</v>
      </c>
      <c r="D149" s="424"/>
    </row>
    <row r="150" spans="1:4" ht="15" customHeight="1">
      <c r="A150" s="144">
        <v>150</v>
      </c>
      <c r="B150" s="160">
        <v>1333</v>
      </c>
      <c r="C150" s="160" t="s">
        <v>301</v>
      </c>
      <c r="D150" s="424"/>
    </row>
    <row r="151" spans="1:4" ht="15" customHeight="1">
      <c r="A151" s="144">
        <v>151</v>
      </c>
      <c r="B151" s="160">
        <v>1346</v>
      </c>
      <c r="C151" s="160" t="s">
        <v>302</v>
      </c>
      <c r="D151" s="424"/>
    </row>
    <row r="152" spans="1:4" ht="15" customHeight="1">
      <c r="A152" s="144">
        <v>152</v>
      </c>
      <c r="B152" s="160">
        <v>1377</v>
      </c>
      <c r="C152" s="160" t="s">
        <v>303</v>
      </c>
      <c r="D152" s="424"/>
    </row>
    <row r="153" spans="1:4" ht="15" customHeight="1">
      <c r="A153" s="144">
        <v>153</v>
      </c>
      <c r="B153" s="160">
        <v>1387</v>
      </c>
      <c r="C153" s="160" t="s">
        <v>304</v>
      </c>
      <c r="D153" s="424"/>
    </row>
    <row r="154" spans="1:4" ht="15" customHeight="1">
      <c r="A154" s="144">
        <v>154</v>
      </c>
      <c r="B154" s="160">
        <v>1393</v>
      </c>
      <c r="C154" s="160" t="s">
        <v>305</v>
      </c>
      <c r="D154" s="424"/>
    </row>
    <row r="155" spans="1:4" ht="15" customHeight="1">
      <c r="A155" s="144">
        <v>155</v>
      </c>
      <c r="B155" s="160">
        <v>1404</v>
      </c>
      <c r="C155" s="160" t="s">
        <v>306</v>
      </c>
      <c r="D155" s="424"/>
    </row>
    <row r="156" spans="1:4" ht="15" customHeight="1">
      <c r="A156" s="144">
        <v>156</v>
      </c>
      <c r="B156" s="160">
        <v>1407</v>
      </c>
      <c r="C156" s="160" t="s">
        <v>307</v>
      </c>
      <c r="D156" s="424"/>
    </row>
    <row r="157" spans="1:4" ht="15" customHeight="1">
      <c r="A157" s="144">
        <v>157</v>
      </c>
      <c r="B157" s="160">
        <v>1426</v>
      </c>
      <c r="C157" s="160" t="s">
        <v>308</v>
      </c>
      <c r="D157" s="424"/>
    </row>
    <row r="158" spans="1:4" ht="15" customHeight="1">
      <c r="A158" s="144">
        <v>158</v>
      </c>
      <c r="B158" s="160">
        <v>1466</v>
      </c>
      <c r="C158" s="160" t="s">
        <v>309</v>
      </c>
      <c r="D158" s="424"/>
    </row>
    <row r="159" spans="1:4" ht="15" customHeight="1">
      <c r="A159" s="144">
        <v>159</v>
      </c>
      <c r="B159" s="160">
        <v>1487</v>
      </c>
      <c r="C159" s="160" t="s">
        <v>310</v>
      </c>
      <c r="D159" s="424"/>
    </row>
    <row r="160" spans="1:4" ht="15" customHeight="1">
      <c r="A160" s="144">
        <v>160</v>
      </c>
      <c r="B160" s="144"/>
      <c r="C160" s="144"/>
      <c r="D160" s="424"/>
    </row>
    <row r="161" spans="1:4" ht="15" customHeight="1">
      <c r="A161" s="144">
        <v>161</v>
      </c>
      <c r="B161" s="144"/>
      <c r="C161" s="144"/>
      <c r="D161" s="424"/>
    </row>
    <row r="162" spans="1:4" ht="15" customHeight="1">
      <c r="A162" s="144">
        <v>162</v>
      </c>
      <c r="B162" s="144"/>
      <c r="C162" s="144"/>
      <c r="D162" s="424"/>
    </row>
    <row r="163" spans="1:4" ht="15" customHeight="1">
      <c r="A163" s="144">
        <v>163</v>
      </c>
      <c r="B163" s="144"/>
      <c r="C163" s="144"/>
      <c r="D163" s="424"/>
    </row>
    <row r="164" spans="1:4" ht="15" customHeight="1">
      <c r="A164" s="144">
        <v>164</v>
      </c>
      <c r="B164" s="144"/>
      <c r="C164" s="144"/>
      <c r="D164" s="424"/>
    </row>
    <row r="165" spans="1:4" ht="15" customHeight="1">
      <c r="A165" s="144">
        <v>165</v>
      </c>
      <c r="B165" s="144"/>
      <c r="C165" s="144"/>
      <c r="D165" s="424"/>
    </row>
    <row r="166" spans="1:4" ht="15" customHeight="1">
      <c r="A166" s="144">
        <v>166</v>
      </c>
      <c r="B166" s="144"/>
      <c r="C166" s="144"/>
      <c r="D166" s="424"/>
    </row>
    <row r="167" spans="1:4" ht="15" customHeight="1">
      <c r="A167" s="144">
        <v>167</v>
      </c>
      <c r="B167" s="144"/>
      <c r="C167" s="144"/>
      <c r="D167" s="424"/>
    </row>
    <row r="168" spans="1:4" ht="15" customHeight="1">
      <c r="A168" s="144">
        <v>168</v>
      </c>
      <c r="B168" s="144"/>
      <c r="C168" s="144"/>
      <c r="D168" s="424"/>
    </row>
    <row r="169" spans="1:4" ht="15" customHeight="1">
      <c r="A169" s="144">
        <v>169</v>
      </c>
      <c r="B169" s="144"/>
      <c r="C169" s="144"/>
      <c r="D169" s="424"/>
    </row>
    <row r="170" spans="1:4" ht="15" customHeight="1">
      <c r="A170" s="144">
        <v>170</v>
      </c>
      <c r="B170" s="144"/>
      <c r="C170" s="144"/>
      <c r="D170" s="424"/>
    </row>
    <row r="171" spans="1:4" ht="15" customHeight="1">
      <c r="A171" s="144">
        <v>171</v>
      </c>
      <c r="B171" s="144"/>
      <c r="C171" s="144"/>
      <c r="D171" s="424"/>
    </row>
    <row r="172" spans="1:4" ht="15" customHeight="1">
      <c r="A172" s="144">
        <v>172</v>
      </c>
      <c r="B172" s="144"/>
      <c r="C172" s="144"/>
      <c r="D172" s="424"/>
    </row>
    <row r="173" spans="1:4" ht="15" customHeight="1">
      <c r="A173" s="144">
        <v>173</v>
      </c>
      <c r="B173" s="144"/>
      <c r="C173" s="144"/>
      <c r="D173" s="424"/>
    </row>
    <row r="174" spans="1:4" ht="15" customHeight="1">
      <c r="A174" s="144">
        <v>174</v>
      </c>
      <c r="B174" s="144"/>
      <c r="C174" s="144"/>
      <c r="D174" s="424"/>
    </row>
    <row r="175" spans="1:4" ht="15" customHeight="1">
      <c r="A175" s="144">
        <v>175</v>
      </c>
      <c r="B175" s="144"/>
      <c r="C175" s="144"/>
      <c r="D175" s="424"/>
    </row>
    <row r="176" spans="1:4" ht="15" customHeight="1">
      <c r="A176" s="144">
        <v>176</v>
      </c>
      <c r="B176" s="160">
        <v>223</v>
      </c>
      <c r="C176" s="160" t="s">
        <v>311</v>
      </c>
      <c r="D176" s="423" t="s">
        <v>139</v>
      </c>
    </row>
    <row r="177" spans="1:4" ht="15" customHeight="1">
      <c r="A177" s="144">
        <v>177</v>
      </c>
      <c r="B177" s="160">
        <v>325</v>
      </c>
      <c r="C177" s="160" t="s">
        <v>312</v>
      </c>
      <c r="D177" s="424"/>
    </row>
    <row r="178" spans="1:4" ht="15" customHeight="1">
      <c r="A178" s="144">
        <v>178</v>
      </c>
      <c r="B178" s="160">
        <v>353</v>
      </c>
      <c r="C178" s="160" t="s">
        <v>313</v>
      </c>
      <c r="D178" s="424"/>
    </row>
    <row r="179" spans="1:4" ht="15" customHeight="1">
      <c r="A179" s="144">
        <v>179</v>
      </c>
      <c r="B179" s="160">
        <v>457</v>
      </c>
      <c r="C179" s="160" t="s">
        <v>314</v>
      </c>
      <c r="D179" s="424"/>
    </row>
    <row r="180" spans="1:4" ht="15" customHeight="1">
      <c r="A180" s="144">
        <v>180</v>
      </c>
      <c r="B180" s="160">
        <v>630</v>
      </c>
      <c r="C180" s="160" t="s">
        <v>315</v>
      </c>
      <c r="D180" s="424"/>
    </row>
    <row r="181" spans="1:4" ht="15" customHeight="1">
      <c r="A181" s="144">
        <v>181</v>
      </c>
      <c r="B181" s="160">
        <v>898</v>
      </c>
      <c r="C181" s="160" t="s">
        <v>316</v>
      </c>
      <c r="D181" s="424"/>
    </row>
    <row r="182" spans="1:4" ht="15" customHeight="1">
      <c r="A182" s="144">
        <v>182</v>
      </c>
      <c r="B182" s="160">
        <v>975</v>
      </c>
      <c r="C182" s="160" t="s">
        <v>317</v>
      </c>
      <c r="D182" s="424"/>
    </row>
    <row r="183" spans="1:4" ht="15" customHeight="1">
      <c r="A183" s="144">
        <v>183</v>
      </c>
      <c r="B183" s="160">
        <v>994</v>
      </c>
      <c r="C183" s="160" t="s">
        <v>318</v>
      </c>
      <c r="D183" s="424"/>
    </row>
    <row r="184" spans="1:4" ht="15" customHeight="1">
      <c r="A184" s="144">
        <v>184</v>
      </c>
      <c r="B184" s="160">
        <v>1018</v>
      </c>
      <c r="C184" s="160" t="s">
        <v>319</v>
      </c>
      <c r="D184" s="424"/>
    </row>
    <row r="185" spans="1:4" ht="15" customHeight="1">
      <c r="A185" s="144">
        <v>185</v>
      </c>
      <c r="B185" s="160">
        <v>1046</v>
      </c>
      <c r="C185" s="160" t="s">
        <v>320</v>
      </c>
      <c r="D185" s="424"/>
    </row>
    <row r="186" spans="1:4" ht="15" customHeight="1">
      <c r="A186" s="144">
        <v>186</v>
      </c>
      <c r="B186" s="160">
        <v>1332</v>
      </c>
      <c r="C186" s="160" t="s">
        <v>321</v>
      </c>
      <c r="D186" s="424"/>
    </row>
    <row r="187" spans="1:4" ht="15" customHeight="1">
      <c r="A187" s="144">
        <v>187</v>
      </c>
      <c r="B187" s="160">
        <v>1340</v>
      </c>
      <c r="C187" s="160" t="s">
        <v>322</v>
      </c>
      <c r="D187" s="424"/>
    </row>
    <row r="188" spans="1:4" ht="15" customHeight="1">
      <c r="A188" s="144">
        <v>188</v>
      </c>
      <c r="B188" s="160">
        <v>1347</v>
      </c>
      <c r="C188" s="160" t="s">
        <v>323</v>
      </c>
      <c r="D188" s="424"/>
    </row>
    <row r="189" spans="1:4" ht="15" customHeight="1">
      <c r="A189" s="144">
        <v>189</v>
      </c>
      <c r="B189" s="160">
        <v>1381</v>
      </c>
      <c r="C189" s="160" t="s">
        <v>324</v>
      </c>
      <c r="D189" s="424"/>
    </row>
    <row r="190" spans="1:4" ht="15" customHeight="1">
      <c r="A190" s="144">
        <v>190</v>
      </c>
      <c r="B190" s="160">
        <v>1388</v>
      </c>
      <c r="C190" s="160" t="s">
        <v>325</v>
      </c>
      <c r="D190" s="424"/>
    </row>
    <row r="191" spans="1:4" ht="15" customHeight="1">
      <c r="A191" s="144">
        <v>191</v>
      </c>
      <c r="B191" s="160">
        <v>1395</v>
      </c>
      <c r="C191" s="160" t="s">
        <v>326</v>
      </c>
      <c r="D191" s="424"/>
    </row>
    <row r="192" spans="1:4" ht="15" customHeight="1">
      <c r="A192" s="144">
        <v>192</v>
      </c>
      <c r="B192" s="160">
        <v>1414</v>
      </c>
      <c r="C192" s="160" t="s">
        <v>327</v>
      </c>
      <c r="D192" s="424"/>
    </row>
    <row r="193" spans="1:4" ht="15" customHeight="1">
      <c r="A193" s="144">
        <v>193</v>
      </c>
      <c r="B193" s="160">
        <v>1419</v>
      </c>
      <c r="C193" s="160" t="s">
        <v>328</v>
      </c>
      <c r="D193" s="424"/>
    </row>
    <row r="194" spans="1:4" ht="15" customHeight="1">
      <c r="A194" s="144">
        <v>194</v>
      </c>
      <c r="B194" s="160">
        <v>1442</v>
      </c>
      <c r="C194" s="160" t="s">
        <v>329</v>
      </c>
      <c r="D194" s="424"/>
    </row>
    <row r="195" spans="1:4" ht="15" customHeight="1">
      <c r="A195" s="144">
        <v>195</v>
      </c>
      <c r="B195" s="160">
        <v>1443</v>
      </c>
      <c r="C195" s="160" t="s">
        <v>330</v>
      </c>
      <c r="D195" s="424"/>
    </row>
    <row r="196" spans="1:4" ht="15" customHeight="1">
      <c r="A196" s="144">
        <v>196</v>
      </c>
      <c r="B196" s="160">
        <v>1444</v>
      </c>
      <c r="C196" s="160" t="s">
        <v>331</v>
      </c>
      <c r="D196" s="424"/>
    </row>
    <row r="197" spans="1:4" ht="15" customHeight="1">
      <c r="A197" s="144">
        <v>197</v>
      </c>
      <c r="B197" s="160">
        <v>1445</v>
      </c>
      <c r="C197" s="160" t="s">
        <v>332</v>
      </c>
      <c r="D197" s="424"/>
    </row>
    <row r="198" spans="1:4" ht="15" customHeight="1">
      <c r="A198" s="144">
        <v>198</v>
      </c>
      <c r="B198" s="160">
        <v>1456</v>
      </c>
      <c r="C198" s="160" t="s">
        <v>333</v>
      </c>
      <c r="D198" s="424"/>
    </row>
    <row r="199" spans="1:4" ht="15" customHeight="1">
      <c r="A199" s="144">
        <v>199</v>
      </c>
      <c r="B199" s="160">
        <v>1463</v>
      </c>
      <c r="C199" s="160" t="s">
        <v>334</v>
      </c>
      <c r="D199" s="424"/>
    </row>
    <row r="200" spans="1:4" ht="15" customHeight="1">
      <c r="A200" s="144">
        <v>200</v>
      </c>
      <c r="B200" s="160">
        <v>1467</v>
      </c>
      <c r="C200" s="160" t="s">
        <v>335</v>
      </c>
      <c r="D200" s="424"/>
    </row>
    <row r="201" spans="1:4" ht="15" customHeight="1">
      <c r="A201" s="144">
        <v>201</v>
      </c>
      <c r="B201" s="160">
        <v>1476</v>
      </c>
      <c r="C201" s="160" t="s">
        <v>336</v>
      </c>
      <c r="D201" s="424"/>
    </row>
    <row r="202" spans="1:4" ht="15" customHeight="1">
      <c r="A202" s="144">
        <v>202</v>
      </c>
      <c r="B202" s="144"/>
      <c r="C202" s="144"/>
      <c r="D202" s="424"/>
    </row>
    <row r="203" spans="1:4" ht="15" customHeight="1">
      <c r="A203" s="144">
        <v>203</v>
      </c>
      <c r="B203" s="144"/>
      <c r="C203" s="144"/>
      <c r="D203" s="424"/>
    </row>
    <row r="204" spans="1:4" ht="15" customHeight="1">
      <c r="A204" s="144">
        <v>204</v>
      </c>
      <c r="B204" s="144"/>
      <c r="C204" s="144"/>
      <c r="D204" s="424"/>
    </row>
    <row r="205" spans="1:4" ht="15" customHeight="1">
      <c r="A205" s="144">
        <v>205</v>
      </c>
      <c r="B205" s="144"/>
      <c r="C205" s="144"/>
      <c r="D205" s="424"/>
    </row>
    <row r="206" spans="1:4" ht="15" customHeight="1">
      <c r="A206" s="144">
        <v>206</v>
      </c>
      <c r="B206" s="144"/>
      <c r="C206" s="144"/>
      <c r="D206" s="424"/>
    </row>
    <row r="207" spans="1:4" ht="15" customHeight="1">
      <c r="A207" s="144">
        <v>207</v>
      </c>
      <c r="B207" s="144"/>
      <c r="C207" s="144"/>
      <c r="D207" s="424"/>
    </row>
    <row r="208" spans="1:4" ht="15" customHeight="1">
      <c r="A208" s="144">
        <v>208</v>
      </c>
      <c r="B208" s="144"/>
      <c r="C208" s="144"/>
      <c r="D208" s="424"/>
    </row>
    <row r="209" spans="1:4" ht="15" customHeight="1">
      <c r="A209" s="144">
        <v>209</v>
      </c>
      <c r="B209" s="144"/>
      <c r="C209" s="144"/>
      <c r="D209" s="424"/>
    </row>
    <row r="210" spans="1:4" ht="15" customHeight="1">
      <c r="A210" s="144">
        <v>210</v>
      </c>
      <c r="B210" s="144"/>
      <c r="C210" s="144"/>
      <c r="D210" s="424"/>
    </row>
    <row r="211" spans="1:4" ht="15" customHeight="1">
      <c r="A211" s="144">
        <v>211</v>
      </c>
      <c r="B211" s="160">
        <v>219</v>
      </c>
      <c r="C211" s="160" t="s">
        <v>337</v>
      </c>
      <c r="D211" s="419" t="s">
        <v>140</v>
      </c>
    </row>
    <row r="212" spans="1:4" ht="15" customHeight="1">
      <c r="A212" s="144">
        <v>212</v>
      </c>
      <c r="B212" s="160">
        <v>468</v>
      </c>
      <c r="C212" s="160" t="s">
        <v>338</v>
      </c>
      <c r="D212" s="420"/>
    </row>
    <row r="213" spans="1:4" ht="15" customHeight="1">
      <c r="A213" s="144">
        <v>213</v>
      </c>
      <c r="B213" s="160">
        <v>539</v>
      </c>
      <c r="C213" s="160" t="s">
        <v>339</v>
      </c>
      <c r="D213" s="420"/>
    </row>
    <row r="214" spans="1:4" ht="15" customHeight="1">
      <c r="A214" s="144">
        <v>214</v>
      </c>
      <c r="B214" s="160">
        <v>570</v>
      </c>
      <c r="C214" s="160" t="s">
        <v>340</v>
      </c>
      <c r="D214" s="420"/>
    </row>
    <row r="215" spans="1:4" ht="15" customHeight="1">
      <c r="A215" s="144">
        <v>215</v>
      </c>
      <c r="B215" s="160">
        <v>574</v>
      </c>
      <c r="C215" s="160" t="s">
        <v>341</v>
      </c>
      <c r="D215" s="420"/>
    </row>
    <row r="216" spans="1:4" ht="15" customHeight="1">
      <c r="A216" s="144">
        <v>216</v>
      </c>
      <c r="B216" s="160">
        <v>607</v>
      </c>
      <c r="C216" s="160" t="s">
        <v>342</v>
      </c>
      <c r="D216" s="420"/>
    </row>
    <row r="217" spans="1:4" ht="15" customHeight="1">
      <c r="A217" s="144">
        <v>217</v>
      </c>
      <c r="B217" s="160">
        <v>812</v>
      </c>
      <c r="C217" s="160" t="s">
        <v>343</v>
      </c>
      <c r="D217" s="420"/>
    </row>
    <row r="218" spans="1:4" ht="15" customHeight="1">
      <c r="A218" s="144">
        <v>218</v>
      </c>
      <c r="B218" s="160">
        <v>991</v>
      </c>
      <c r="C218" s="160" t="s">
        <v>344</v>
      </c>
      <c r="D218" s="420"/>
    </row>
    <row r="219" spans="1:4" ht="15" customHeight="1">
      <c r="A219" s="144">
        <v>219</v>
      </c>
      <c r="B219" s="160">
        <v>1002</v>
      </c>
      <c r="C219" s="160" t="s">
        <v>345</v>
      </c>
      <c r="D219" s="420"/>
    </row>
    <row r="220" spans="1:4" ht="15" customHeight="1">
      <c r="A220" s="144">
        <v>220</v>
      </c>
      <c r="B220" s="160">
        <v>1021</v>
      </c>
      <c r="C220" s="160" t="s">
        <v>346</v>
      </c>
      <c r="D220" s="420"/>
    </row>
    <row r="221" spans="1:4" ht="15" customHeight="1">
      <c r="A221" s="144">
        <v>221</v>
      </c>
      <c r="B221" s="160">
        <v>1059</v>
      </c>
      <c r="C221" s="160" t="s">
        <v>347</v>
      </c>
      <c r="D221" s="420"/>
    </row>
    <row r="222" spans="1:4" ht="15" customHeight="1">
      <c r="A222" s="144">
        <v>222</v>
      </c>
      <c r="B222" s="160">
        <v>1076</v>
      </c>
      <c r="C222" s="160" t="s">
        <v>348</v>
      </c>
      <c r="D222" s="420"/>
    </row>
    <row r="223" spans="1:4" ht="15" customHeight="1">
      <c r="A223" s="144">
        <v>223</v>
      </c>
      <c r="B223" s="160">
        <v>1206</v>
      </c>
      <c r="C223" s="160" t="s">
        <v>349</v>
      </c>
      <c r="D223" s="420"/>
    </row>
    <row r="224" spans="1:4" ht="15" customHeight="1">
      <c r="A224" s="144">
        <v>224</v>
      </c>
      <c r="B224" s="160">
        <v>1253</v>
      </c>
      <c r="C224" s="160" t="s">
        <v>350</v>
      </c>
      <c r="D224" s="420"/>
    </row>
    <row r="225" spans="1:4" ht="15" customHeight="1">
      <c r="A225" s="144">
        <v>225</v>
      </c>
      <c r="B225" s="160">
        <v>1274</v>
      </c>
      <c r="C225" s="160" t="s">
        <v>351</v>
      </c>
      <c r="D225" s="420"/>
    </row>
    <row r="226" spans="1:4" ht="15" customHeight="1">
      <c r="A226" s="144">
        <v>226</v>
      </c>
      <c r="B226" s="160">
        <v>1283</v>
      </c>
      <c r="C226" s="160" t="s">
        <v>352</v>
      </c>
      <c r="D226" s="420"/>
    </row>
    <row r="227" spans="1:4" ht="15" customHeight="1">
      <c r="A227" s="144">
        <v>227</v>
      </c>
      <c r="B227" s="160">
        <v>1291</v>
      </c>
      <c r="C227" s="160" t="s">
        <v>353</v>
      </c>
      <c r="D227" s="420"/>
    </row>
    <row r="228" spans="1:4" ht="15" customHeight="1">
      <c r="A228" s="144">
        <v>228</v>
      </c>
      <c r="B228" s="160">
        <v>1314</v>
      </c>
      <c r="C228" s="160" t="s">
        <v>354</v>
      </c>
      <c r="D228" s="420"/>
    </row>
    <row r="229" spans="1:4" ht="15" customHeight="1">
      <c r="A229" s="144">
        <v>229</v>
      </c>
      <c r="B229" s="160">
        <v>1318</v>
      </c>
      <c r="C229" s="160" t="s">
        <v>355</v>
      </c>
      <c r="D229" s="420"/>
    </row>
    <row r="230" spans="1:4" ht="15" customHeight="1">
      <c r="A230" s="144">
        <v>230</v>
      </c>
      <c r="B230" s="160">
        <v>1322</v>
      </c>
      <c r="C230" s="160" t="s">
        <v>356</v>
      </c>
      <c r="D230" s="420"/>
    </row>
    <row r="231" spans="1:4" ht="15" customHeight="1">
      <c r="A231" s="144">
        <v>231</v>
      </c>
      <c r="B231" s="160">
        <v>1326</v>
      </c>
      <c r="C231" s="160" t="s">
        <v>357</v>
      </c>
      <c r="D231" s="420"/>
    </row>
    <row r="232" spans="1:4" ht="15" customHeight="1">
      <c r="A232" s="144">
        <v>232</v>
      </c>
      <c r="B232" s="160">
        <v>1339</v>
      </c>
      <c r="C232" s="160" t="s">
        <v>358</v>
      </c>
      <c r="D232" s="420"/>
    </row>
    <row r="233" spans="1:4" ht="15" customHeight="1">
      <c r="A233" s="144">
        <v>233</v>
      </c>
      <c r="B233" s="160">
        <v>1342</v>
      </c>
      <c r="C233" s="160" t="s">
        <v>359</v>
      </c>
      <c r="D233" s="420"/>
    </row>
    <row r="234" spans="1:4" ht="15" customHeight="1">
      <c r="A234" s="144">
        <v>234</v>
      </c>
      <c r="B234" s="160">
        <v>1353</v>
      </c>
      <c r="C234" s="160" t="s">
        <v>360</v>
      </c>
      <c r="D234" s="420"/>
    </row>
    <row r="235" spans="1:4" ht="15" customHeight="1">
      <c r="A235" s="144">
        <v>235</v>
      </c>
      <c r="B235" s="160">
        <v>1379</v>
      </c>
      <c r="C235" s="160" t="s">
        <v>361</v>
      </c>
      <c r="D235" s="420"/>
    </row>
    <row r="236" spans="1:4" ht="15" customHeight="1">
      <c r="A236" s="144">
        <v>236</v>
      </c>
      <c r="B236" s="160">
        <v>1382</v>
      </c>
      <c r="C236" s="160" t="s">
        <v>362</v>
      </c>
      <c r="D236" s="420"/>
    </row>
    <row r="237" spans="1:4" ht="15" customHeight="1">
      <c r="A237" s="144">
        <v>237</v>
      </c>
      <c r="B237" s="160">
        <v>1386</v>
      </c>
      <c r="C237" s="160" t="s">
        <v>363</v>
      </c>
      <c r="D237" s="420"/>
    </row>
    <row r="238" spans="1:4" ht="15" customHeight="1">
      <c r="A238" s="144">
        <v>238</v>
      </c>
      <c r="B238" s="160">
        <v>1392</v>
      </c>
      <c r="C238" s="160" t="s">
        <v>364</v>
      </c>
      <c r="D238" s="420"/>
    </row>
    <row r="239" spans="1:4" ht="15" customHeight="1">
      <c r="A239" s="144">
        <v>239</v>
      </c>
      <c r="B239" s="160">
        <v>1415</v>
      </c>
      <c r="C239" s="160" t="s">
        <v>365</v>
      </c>
      <c r="D239" s="420"/>
    </row>
    <row r="240" spans="1:4" ht="15" customHeight="1">
      <c r="A240" s="144">
        <v>240</v>
      </c>
      <c r="B240" s="160">
        <v>1417</v>
      </c>
      <c r="C240" s="160" t="s">
        <v>366</v>
      </c>
      <c r="D240" s="420"/>
    </row>
    <row r="241" spans="1:4" ht="15" customHeight="1">
      <c r="A241" s="144">
        <v>241</v>
      </c>
      <c r="B241" s="160">
        <v>1468</v>
      </c>
      <c r="C241" s="160" t="s">
        <v>367</v>
      </c>
      <c r="D241" s="420"/>
    </row>
    <row r="242" spans="1:4" ht="15" customHeight="1">
      <c r="A242" s="144">
        <v>242</v>
      </c>
      <c r="B242" s="160">
        <v>1470</v>
      </c>
      <c r="C242" s="160" t="s">
        <v>368</v>
      </c>
      <c r="D242" s="420"/>
    </row>
    <row r="243" spans="1:4" ht="15" customHeight="1">
      <c r="A243" s="144">
        <v>243</v>
      </c>
      <c r="B243" s="160">
        <v>1481</v>
      </c>
      <c r="C243" s="160" t="s">
        <v>369</v>
      </c>
      <c r="D243" s="420"/>
    </row>
    <row r="244" spans="1:4" ht="15" customHeight="1">
      <c r="A244" s="144">
        <v>244</v>
      </c>
      <c r="B244" s="160">
        <v>18142</v>
      </c>
      <c r="C244" s="160" t="s">
        <v>370</v>
      </c>
      <c r="D244" s="420"/>
    </row>
    <row r="245" spans="1:4" ht="15" customHeight="1">
      <c r="A245" s="144">
        <v>245</v>
      </c>
      <c r="B245" s="144"/>
      <c r="C245" s="144"/>
      <c r="D245" s="420"/>
    </row>
    <row r="246" spans="1:4" ht="15" customHeight="1">
      <c r="A246" s="144">
        <v>246</v>
      </c>
      <c r="B246" s="165">
        <v>52</v>
      </c>
      <c r="C246" s="166" t="s">
        <v>371</v>
      </c>
      <c r="D246" s="427" t="s">
        <v>141</v>
      </c>
    </row>
    <row r="247" spans="1:4" ht="15" customHeight="1">
      <c r="A247" s="144">
        <v>247</v>
      </c>
      <c r="B247" s="167">
        <v>237</v>
      </c>
      <c r="C247" s="168" t="s">
        <v>372</v>
      </c>
      <c r="D247" s="428"/>
    </row>
    <row r="248" spans="1:4" ht="15" customHeight="1">
      <c r="A248" s="144">
        <v>248</v>
      </c>
      <c r="B248" s="167">
        <v>413</v>
      </c>
      <c r="C248" s="168" t="s">
        <v>373</v>
      </c>
      <c r="D248" s="428"/>
    </row>
    <row r="249" spans="1:4" ht="15" customHeight="1">
      <c r="A249" s="144">
        <v>249</v>
      </c>
      <c r="B249" s="167">
        <v>447</v>
      </c>
      <c r="C249" s="168" t="s">
        <v>374</v>
      </c>
      <c r="D249" s="428"/>
    </row>
    <row r="250" spans="1:4" ht="15" customHeight="1">
      <c r="A250" s="144">
        <v>250</v>
      </c>
      <c r="B250" s="167">
        <v>470</v>
      </c>
      <c r="C250" s="168" t="s">
        <v>375</v>
      </c>
      <c r="D250" s="428"/>
    </row>
    <row r="251" spans="1:4" ht="15" customHeight="1">
      <c r="A251" s="144">
        <v>251</v>
      </c>
      <c r="B251" s="167">
        <v>545</v>
      </c>
      <c r="C251" s="168" t="s">
        <v>376</v>
      </c>
      <c r="D251" s="428"/>
    </row>
    <row r="252" spans="1:4" ht="15" customHeight="1">
      <c r="A252" s="144">
        <v>252</v>
      </c>
      <c r="B252" s="167">
        <v>572</v>
      </c>
      <c r="C252" s="168" t="s">
        <v>377</v>
      </c>
      <c r="D252" s="428"/>
    </row>
    <row r="253" spans="1:4" ht="15" customHeight="1">
      <c r="A253" s="144">
        <v>253</v>
      </c>
      <c r="B253" s="167">
        <v>595</v>
      </c>
      <c r="C253" s="168" t="s">
        <v>378</v>
      </c>
      <c r="D253" s="428"/>
    </row>
    <row r="254" spans="1:4" ht="15" customHeight="1">
      <c r="A254" s="144">
        <v>254</v>
      </c>
      <c r="B254" s="167">
        <v>632</v>
      </c>
      <c r="C254" s="168" t="s">
        <v>379</v>
      </c>
      <c r="D254" s="428"/>
    </row>
    <row r="255" spans="1:4" ht="15" customHeight="1">
      <c r="A255" s="144">
        <v>255</v>
      </c>
      <c r="B255" s="167">
        <v>959</v>
      </c>
      <c r="C255" s="168" t="s">
        <v>380</v>
      </c>
      <c r="D255" s="428"/>
    </row>
    <row r="256" spans="1:4" ht="15" customHeight="1">
      <c r="A256" s="144">
        <v>256</v>
      </c>
      <c r="B256" s="167">
        <v>997</v>
      </c>
      <c r="C256" s="168" t="s">
        <v>381</v>
      </c>
      <c r="D256" s="428"/>
    </row>
    <row r="257" spans="1:4" ht="15" customHeight="1">
      <c r="A257" s="144">
        <v>257</v>
      </c>
      <c r="B257" s="167">
        <v>1011</v>
      </c>
      <c r="C257" s="168" t="s">
        <v>382</v>
      </c>
      <c r="D257" s="428"/>
    </row>
    <row r="258" spans="1:4" ht="15" customHeight="1">
      <c r="A258" s="144">
        <v>258</v>
      </c>
      <c r="B258" s="167">
        <v>1056</v>
      </c>
      <c r="C258" s="168" t="s">
        <v>383</v>
      </c>
      <c r="D258" s="428"/>
    </row>
    <row r="259" spans="1:4" ht="15" customHeight="1">
      <c r="A259" s="144">
        <v>259</v>
      </c>
      <c r="B259" s="167">
        <v>1071</v>
      </c>
      <c r="C259" s="168" t="s">
        <v>384</v>
      </c>
      <c r="D259" s="428"/>
    </row>
    <row r="260" spans="1:4" ht="15" customHeight="1">
      <c r="A260" s="144">
        <v>260</v>
      </c>
      <c r="B260" s="167">
        <v>1147</v>
      </c>
      <c r="C260" s="168" t="s">
        <v>385</v>
      </c>
      <c r="D260" s="428"/>
    </row>
    <row r="261" spans="1:4" ht="15" customHeight="1">
      <c r="A261" s="144">
        <v>261</v>
      </c>
      <c r="B261" s="167">
        <v>1228</v>
      </c>
      <c r="C261" s="168" t="s">
        <v>386</v>
      </c>
      <c r="D261" s="428"/>
    </row>
    <row r="262" spans="1:4" ht="15" customHeight="1">
      <c r="A262" s="144">
        <v>262</v>
      </c>
      <c r="B262" s="167">
        <v>1254</v>
      </c>
      <c r="C262" s="168" t="s">
        <v>387</v>
      </c>
      <c r="D262" s="428"/>
    </row>
    <row r="263" spans="1:4" ht="15" customHeight="1">
      <c r="A263" s="144">
        <v>263</v>
      </c>
      <c r="B263" s="167">
        <v>1256</v>
      </c>
      <c r="C263" s="168" t="s">
        <v>388</v>
      </c>
      <c r="D263" s="428"/>
    </row>
    <row r="264" spans="1:4" ht="15" customHeight="1">
      <c r="A264" s="144">
        <v>264</v>
      </c>
      <c r="B264" s="167">
        <v>1311</v>
      </c>
      <c r="C264" s="168" t="s">
        <v>389</v>
      </c>
      <c r="D264" s="428"/>
    </row>
    <row r="265" spans="1:4" ht="15" customHeight="1">
      <c r="A265" s="144">
        <v>265</v>
      </c>
      <c r="B265" s="167">
        <v>1320</v>
      </c>
      <c r="C265" s="168" t="s">
        <v>390</v>
      </c>
      <c r="D265" s="428"/>
    </row>
    <row r="266" spans="1:4" ht="15" customHeight="1">
      <c r="A266" s="144">
        <v>266</v>
      </c>
      <c r="B266" s="167">
        <v>1325</v>
      </c>
      <c r="C266" s="168" t="s">
        <v>391</v>
      </c>
      <c r="D266" s="428"/>
    </row>
    <row r="267" spans="1:4" ht="15" customHeight="1">
      <c r="A267" s="144">
        <v>267</v>
      </c>
      <c r="B267" s="167">
        <v>1330</v>
      </c>
      <c r="C267" s="168" t="s">
        <v>392</v>
      </c>
      <c r="D267" s="428"/>
    </row>
    <row r="268" spans="1:4" ht="15" customHeight="1">
      <c r="A268" s="144">
        <v>268</v>
      </c>
      <c r="B268" s="167">
        <v>1334</v>
      </c>
      <c r="C268" s="168" t="s">
        <v>393</v>
      </c>
      <c r="D268" s="428"/>
    </row>
    <row r="269" spans="1:4" ht="15" customHeight="1">
      <c r="A269" s="144">
        <v>269</v>
      </c>
      <c r="B269" s="167">
        <v>1341</v>
      </c>
      <c r="C269" s="168" t="s">
        <v>394</v>
      </c>
      <c r="D269" s="428"/>
    </row>
    <row r="270" spans="1:4" ht="15" customHeight="1">
      <c r="A270" s="144">
        <v>270</v>
      </c>
      <c r="B270" s="167">
        <v>1349</v>
      </c>
      <c r="C270" s="168" t="s">
        <v>395</v>
      </c>
      <c r="D270" s="428"/>
    </row>
    <row r="271" spans="1:4" ht="15" customHeight="1">
      <c r="A271" s="144">
        <v>271</v>
      </c>
      <c r="B271" s="167">
        <v>1362</v>
      </c>
      <c r="C271" s="168" t="s">
        <v>396</v>
      </c>
      <c r="D271" s="428"/>
    </row>
    <row r="272" spans="1:4" ht="15" customHeight="1">
      <c r="A272" s="144">
        <v>272</v>
      </c>
      <c r="B272" s="167">
        <v>1383</v>
      </c>
      <c r="C272" s="168" t="s">
        <v>397</v>
      </c>
      <c r="D272" s="428"/>
    </row>
    <row r="273" spans="1:4" ht="15" customHeight="1">
      <c r="A273" s="144">
        <v>273</v>
      </c>
      <c r="B273" s="167">
        <v>1384</v>
      </c>
      <c r="C273" s="168" t="s">
        <v>398</v>
      </c>
      <c r="D273" s="428"/>
    </row>
    <row r="274" spans="1:4" ht="15" customHeight="1">
      <c r="A274" s="144">
        <v>274</v>
      </c>
      <c r="B274" s="167">
        <v>1390</v>
      </c>
      <c r="C274" s="168" t="s">
        <v>399</v>
      </c>
      <c r="D274" s="428"/>
    </row>
    <row r="275" spans="1:4" ht="15" customHeight="1">
      <c r="A275" s="144">
        <v>275</v>
      </c>
      <c r="B275" s="167">
        <v>1405</v>
      </c>
      <c r="C275" s="168" t="s">
        <v>400</v>
      </c>
      <c r="D275" s="428"/>
    </row>
    <row r="276" spans="1:4" ht="15" customHeight="1">
      <c r="A276" s="144">
        <v>276</v>
      </c>
      <c r="B276" s="167">
        <v>1416</v>
      </c>
      <c r="C276" s="168" t="s">
        <v>401</v>
      </c>
      <c r="D276" s="428"/>
    </row>
    <row r="277" spans="1:4" ht="15" customHeight="1">
      <c r="A277" s="144">
        <v>277</v>
      </c>
      <c r="B277" s="167">
        <v>1418</v>
      </c>
      <c r="C277" s="168" t="s">
        <v>402</v>
      </c>
      <c r="D277" s="428"/>
    </row>
    <row r="278" spans="1:4" ht="15" customHeight="1">
      <c r="A278" s="144">
        <v>278</v>
      </c>
      <c r="B278" s="167">
        <v>1452</v>
      </c>
      <c r="C278" s="168" t="s">
        <v>403</v>
      </c>
      <c r="D278" s="428"/>
    </row>
    <row r="279" spans="1:4" ht="15" customHeight="1">
      <c r="A279" s="144">
        <v>279</v>
      </c>
      <c r="B279" s="167">
        <v>1455</v>
      </c>
      <c r="C279" s="168" t="s">
        <v>404</v>
      </c>
      <c r="D279" s="428"/>
    </row>
    <row r="280" spans="1:4" ht="15" customHeight="1">
      <c r="A280" s="144">
        <v>280</v>
      </c>
      <c r="B280" s="167">
        <v>1900</v>
      </c>
      <c r="C280" s="168" t="s">
        <v>405</v>
      </c>
      <c r="D280" s="428"/>
    </row>
    <row r="281" spans="1:4" ht="15" customHeight="1">
      <c r="A281" s="144">
        <v>281</v>
      </c>
      <c r="D281" s="428"/>
    </row>
    <row r="282" spans="1:4" ht="15" customHeight="1">
      <c r="A282" s="144">
        <v>282</v>
      </c>
      <c r="B282" s="167"/>
      <c r="C282" s="168"/>
      <c r="D282" s="429"/>
    </row>
    <row r="283" spans="1:4" ht="15" customHeight="1">
      <c r="A283" s="144">
        <v>283</v>
      </c>
      <c r="B283" s="169">
        <v>116</v>
      </c>
      <c r="C283" s="169" t="s">
        <v>406</v>
      </c>
      <c r="D283" s="424" t="s">
        <v>142</v>
      </c>
    </row>
    <row r="284" spans="1:4" ht="15" customHeight="1">
      <c r="A284" s="144">
        <v>284</v>
      </c>
      <c r="B284" s="169">
        <v>139</v>
      </c>
      <c r="C284" s="169" t="s">
        <v>407</v>
      </c>
      <c r="D284" s="424"/>
    </row>
    <row r="285" spans="1:4" ht="15" customHeight="1">
      <c r="A285" s="144">
        <v>285</v>
      </c>
      <c r="B285" s="169">
        <v>282</v>
      </c>
      <c r="C285" s="169" t="s">
        <v>408</v>
      </c>
      <c r="D285" s="424"/>
    </row>
    <row r="286" spans="1:4" ht="15" customHeight="1">
      <c r="A286" s="144">
        <v>286</v>
      </c>
      <c r="B286" s="169">
        <v>286</v>
      </c>
      <c r="C286" s="169" t="s">
        <v>409</v>
      </c>
      <c r="D286" s="424"/>
    </row>
    <row r="287" spans="1:4" ht="15" customHeight="1">
      <c r="A287" s="144">
        <v>287</v>
      </c>
      <c r="B287" s="169">
        <v>321</v>
      </c>
      <c r="C287" s="169" t="s">
        <v>410</v>
      </c>
      <c r="D287" s="424"/>
    </row>
    <row r="288" spans="1:4" ht="15" customHeight="1">
      <c r="A288" s="144">
        <v>288</v>
      </c>
      <c r="B288" s="169">
        <v>328</v>
      </c>
      <c r="C288" s="169" t="s">
        <v>411</v>
      </c>
      <c r="D288" s="424"/>
    </row>
    <row r="289" spans="1:4" ht="15" customHeight="1">
      <c r="A289" s="144">
        <v>289</v>
      </c>
      <c r="B289" s="169">
        <v>334</v>
      </c>
      <c r="C289" s="169" t="s">
        <v>412</v>
      </c>
      <c r="D289" s="424"/>
    </row>
    <row r="290" spans="1:4" ht="15" customHeight="1">
      <c r="A290" s="144">
        <v>290</v>
      </c>
      <c r="B290" s="169">
        <v>338</v>
      </c>
      <c r="C290" s="169" t="s">
        <v>413</v>
      </c>
      <c r="D290" s="424"/>
    </row>
    <row r="291" spans="1:4" ht="15" customHeight="1">
      <c r="A291" s="144">
        <v>291</v>
      </c>
      <c r="B291" s="169">
        <v>573</v>
      </c>
      <c r="C291" s="169" t="s">
        <v>414</v>
      </c>
      <c r="D291" s="424"/>
    </row>
    <row r="292" spans="1:4" ht="15" customHeight="1">
      <c r="A292" s="144">
        <v>292</v>
      </c>
      <c r="B292" s="169">
        <v>603</v>
      </c>
      <c r="C292" s="169" t="s">
        <v>415</v>
      </c>
      <c r="D292" s="424"/>
    </row>
    <row r="293" spans="1:4" ht="15" customHeight="1">
      <c r="A293" s="144">
        <v>293</v>
      </c>
      <c r="B293" s="169">
        <v>604</v>
      </c>
      <c r="C293" s="169" t="s">
        <v>416</v>
      </c>
      <c r="D293" s="424"/>
    </row>
    <row r="294" spans="1:4" ht="15" customHeight="1">
      <c r="A294" s="144">
        <v>294</v>
      </c>
      <c r="B294" s="169">
        <v>605</v>
      </c>
      <c r="C294" s="169" t="s">
        <v>417</v>
      </c>
      <c r="D294" s="424"/>
    </row>
    <row r="295" spans="1:4" ht="15" customHeight="1">
      <c r="A295" s="144">
        <v>295</v>
      </c>
      <c r="B295" s="169">
        <v>894</v>
      </c>
      <c r="C295" s="169" t="s">
        <v>418</v>
      </c>
      <c r="D295" s="424"/>
    </row>
    <row r="296" spans="1:4" ht="15" customHeight="1">
      <c r="A296" s="144">
        <v>296</v>
      </c>
      <c r="B296" s="169">
        <v>1051</v>
      </c>
      <c r="C296" s="169" t="s">
        <v>419</v>
      </c>
      <c r="D296" s="424"/>
    </row>
    <row r="297" spans="1:4" ht="15" customHeight="1">
      <c r="A297" s="144">
        <v>297</v>
      </c>
      <c r="B297" s="169">
        <v>1113</v>
      </c>
      <c r="C297" s="169" t="s">
        <v>420</v>
      </c>
      <c r="D297" s="424"/>
    </row>
    <row r="298" spans="1:4" ht="15" customHeight="1">
      <c r="A298" s="144">
        <v>298</v>
      </c>
      <c r="B298" s="169">
        <v>1246</v>
      </c>
      <c r="C298" s="169" t="s">
        <v>421</v>
      </c>
      <c r="D298" s="424"/>
    </row>
    <row r="299" spans="1:4" ht="15" customHeight="1">
      <c r="A299" s="144">
        <v>299</v>
      </c>
      <c r="B299" s="169">
        <v>1282</v>
      </c>
      <c r="C299" s="169" t="s">
        <v>422</v>
      </c>
      <c r="D299" s="424"/>
    </row>
    <row r="300" spans="1:4" ht="15" customHeight="1">
      <c r="A300" s="144">
        <v>300</v>
      </c>
      <c r="B300" s="169">
        <v>1285</v>
      </c>
      <c r="C300" s="169" t="s">
        <v>423</v>
      </c>
      <c r="D300" s="424"/>
    </row>
    <row r="301" spans="1:4" ht="15" customHeight="1">
      <c r="A301" s="144">
        <v>301</v>
      </c>
      <c r="B301" s="169">
        <v>1295</v>
      </c>
      <c r="C301" s="169" t="s">
        <v>424</v>
      </c>
      <c r="D301" s="424"/>
    </row>
    <row r="302" spans="1:4" ht="15" customHeight="1">
      <c r="A302" s="144">
        <v>302</v>
      </c>
      <c r="B302" s="169">
        <v>1323</v>
      </c>
      <c r="C302" s="169" t="s">
        <v>425</v>
      </c>
      <c r="D302" s="424"/>
    </row>
    <row r="303" spans="1:4" ht="15" customHeight="1">
      <c r="A303" s="144">
        <v>303</v>
      </c>
      <c r="B303" s="169">
        <v>1328</v>
      </c>
      <c r="C303" s="169" t="s">
        <v>426</v>
      </c>
      <c r="D303" s="424"/>
    </row>
    <row r="304" spans="1:4" ht="15" customHeight="1">
      <c r="A304" s="144">
        <v>304</v>
      </c>
      <c r="B304" s="169">
        <v>1343</v>
      </c>
      <c r="C304" s="169" t="s">
        <v>427</v>
      </c>
      <c r="D304" s="424"/>
    </row>
    <row r="305" spans="1:4" ht="15" customHeight="1">
      <c r="A305" s="144">
        <v>305</v>
      </c>
      <c r="B305" s="169">
        <v>1355</v>
      </c>
      <c r="C305" s="169" t="s">
        <v>428</v>
      </c>
      <c r="D305" s="424"/>
    </row>
    <row r="306" spans="1:4" ht="15" customHeight="1">
      <c r="A306" s="144">
        <v>306</v>
      </c>
      <c r="B306" s="169">
        <v>1361</v>
      </c>
      <c r="C306" s="169" t="s">
        <v>429</v>
      </c>
      <c r="D306" s="424"/>
    </row>
    <row r="307" spans="1:4" ht="15" customHeight="1">
      <c r="A307" s="144">
        <v>307</v>
      </c>
      <c r="B307" s="169">
        <v>1365</v>
      </c>
      <c r="C307" s="169" t="s">
        <v>430</v>
      </c>
      <c r="D307" s="424"/>
    </row>
    <row r="308" spans="1:4" ht="15" customHeight="1">
      <c r="A308" s="144">
        <v>308</v>
      </c>
      <c r="B308" s="169">
        <v>1374</v>
      </c>
      <c r="C308" s="169" t="s">
        <v>431</v>
      </c>
      <c r="D308" s="424"/>
    </row>
    <row r="309" spans="1:4" ht="15" customHeight="1">
      <c r="A309" s="144">
        <v>309</v>
      </c>
      <c r="B309" s="169">
        <v>1376</v>
      </c>
      <c r="C309" s="169" t="s">
        <v>432</v>
      </c>
      <c r="D309" s="424"/>
    </row>
    <row r="310" spans="1:4" ht="15" customHeight="1">
      <c r="A310" s="144">
        <v>310</v>
      </c>
      <c r="B310" s="169">
        <v>1385</v>
      </c>
      <c r="C310" s="169" t="s">
        <v>433</v>
      </c>
      <c r="D310" s="424"/>
    </row>
    <row r="311" spans="1:4" ht="15" customHeight="1">
      <c r="A311" s="144">
        <v>311</v>
      </c>
      <c r="B311" s="169">
        <v>1389</v>
      </c>
      <c r="C311" s="169" t="s">
        <v>434</v>
      </c>
      <c r="D311" s="424"/>
    </row>
    <row r="312" spans="1:4" ht="15" customHeight="1">
      <c r="A312" s="144">
        <v>312</v>
      </c>
      <c r="B312" s="169">
        <v>1453</v>
      </c>
      <c r="C312" s="169" t="s">
        <v>435</v>
      </c>
      <c r="D312" s="424"/>
    </row>
    <row r="313" spans="1:4" ht="15" customHeight="1">
      <c r="A313" s="144">
        <v>313</v>
      </c>
      <c r="B313" s="169">
        <v>1458</v>
      </c>
      <c r="C313" s="169" t="s">
        <v>436</v>
      </c>
      <c r="D313" s="424"/>
    </row>
    <row r="314" spans="1:4" ht="15" customHeight="1">
      <c r="A314" s="144">
        <v>314</v>
      </c>
      <c r="B314" s="169">
        <v>1462</v>
      </c>
      <c r="C314" s="169" t="s">
        <v>437</v>
      </c>
      <c r="D314" s="424"/>
    </row>
    <row r="315" spans="1:4" ht="15" customHeight="1">
      <c r="A315" s="144">
        <v>315</v>
      </c>
      <c r="B315" s="144"/>
      <c r="C315" s="144"/>
      <c r="D315" s="424"/>
    </row>
    <row r="316" spans="1:4" ht="15" customHeight="1">
      <c r="A316" s="144">
        <v>316</v>
      </c>
      <c r="B316" s="144"/>
      <c r="C316" s="144"/>
      <c r="D316" s="424"/>
    </row>
    <row r="317" spans="1:4" ht="15" customHeight="1">
      <c r="A317" s="144">
        <v>317</v>
      </c>
      <c r="B317" s="160">
        <v>26</v>
      </c>
      <c r="C317" s="160" t="s">
        <v>438</v>
      </c>
      <c r="D317" s="421" t="s">
        <v>143</v>
      </c>
    </row>
    <row r="318" spans="1:4" ht="15" customHeight="1">
      <c r="A318" s="144">
        <v>318</v>
      </c>
      <c r="B318" s="160">
        <v>66</v>
      </c>
      <c r="C318" s="160" t="s">
        <v>439</v>
      </c>
      <c r="D318" s="422"/>
    </row>
    <row r="319" spans="1:4" ht="15" customHeight="1">
      <c r="A319" s="144">
        <v>319</v>
      </c>
      <c r="B319" s="160">
        <v>130</v>
      </c>
      <c r="C319" s="160" t="s">
        <v>440</v>
      </c>
      <c r="D319" s="422"/>
    </row>
    <row r="320" spans="1:4" ht="15" customHeight="1">
      <c r="A320" s="144">
        <v>320</v>
      </c>
      <c r="B320" s="160">
        <v>153</v>
      </c>
      <c r="C320" s="160" t="s">
        <v>441</v>
      </c>
      <c r="D320" s="422"/>
    </row>
    <row r="321" spans="1:4" ht="15" customHeight="1">
      <c r="A321" s="144">
        <v>321</v>
      </c>
      <c r="B321" s="160">
        <v>166</v>
      </c>
      <c r="C321" s="160" t="s">
        <v>442</v>
      </c>
      <c r="D321" s="422"/>
    </row>
    <row r="322" spans="1:4" ht="15" customHeight="1">
      <c r="A322" s="144">
        <v>322</v>
      </c>
      <c r="B322" s="160">
        <v>508</v>
      </c>
      <c r="C322" s="160" t="s">
        <v>443</v>
      </c>
      <c r="D322" s="422"/>
    </row>
    <row r="323" spans="1:4" ht="15" customHeight="1">
      <c r="A323" s="144">
        <v>323</v>
      </c>
      <c r="B323" s="160">
        <v>678</v>
      </c>
      <c r="C323" s="160" t="s">
        <v>444</v>
      </c>
      <c r="D323" s="422"/>
    </row>
    <row r="324" spans="1:4" ht="15" customHeight="1">
      <c r="A324" s="144">
        <v>324</v>
      </c>
      <c r="B324" s="160">
        <v>783</v>
      </c>
      <c r="C324" s="160" t="s">
        <v>445</v>
      </c>
      <c r="D324" s="422"/>
    </row>
    <row r="325" spans="1:4" ht="15" customHeight="1">
      <c r="A325" s="144">
        <v>325</v>
      </c>
      <c r="B325" s="160">
        <v>828</v>
      </c>
      <c r="C325" s="160" t="s">
        <v>446</v>
      </c>
      <c r="D325" s="422"/>
    </row>
    <row r="326" spans="1:4" ht="15" customHeight="1">
      <c r="A326" s="144">
        <v>326</v>
      </c>
      <c r="B326" s="160">
        <v>910</v>
      </c>
      <c r="C326" s="160" t="s">
        <v>447</v>
      </c>
      <c r="D326" s="422"/>
    </row>
    <row r="327" spans="1:4" ht="15" customHeight="1">
      <c r="A327" s="144">
        <v>327</v>
      </c>
      <c r="B327" s="160">
        <v>978</v>
      </c>
      <c r="C327" s="160" t="s">
        <v>448</v>
      </c>
      <c r="D327" s="422"/>
    </row>
    <row r="328" spans="1:4" ht="15" customHeight="1">
      <c r="A328" s="144">
        <v>328</v>
      </c>
      <c r="B328" s="160">
        <v>1225</v>
      </c>
      <c r="C328" s="160" t="s">
        <v>449</v>
      </c>
      <c r="D328" s="422"/>
    </row>
    <row r="329" spans="1:4" ht="15" customHeight="1">
      <c r="A329" s="144">
        <v>329</v>
      </c>
      <c r="B329" s="160">
        <v>1352</v>
      </c>
      <c r="C329" s="160" t="s">
        <v>450</v>
      </c>
      <c r="D329" s="422"/>
    </row>
    <row r="330" spans="1:4" ht="15" customHeight="1">
      <c r="A330" s="144">
        <v>330</v>
      </c>
      <c r="B330" s="160">
        <v>1469</v>
      </c>
      <c r="C330" s="160" t="s">
        <v>451</v>
      </c>
      <c r="D330" s="422"/>
    </row>
    <row r="331" spans="1:4" ht="15" customHeight="1">
      <c r="A331" s="144">
        <v>331</v>
      </c>
      <c r="B331" s="144"/>
      <c r="C331" s="144"/>
      <c r="D331" s="422"/>
    </row>
    <row r="332" spans="1:4" ht="15" customHeight="1">
      <c r="A332" s="144">
        <v>332</v>
      </c>
      <c r="B332" s="144"/>
      <c r="C332" s="144"/>
      <c r="D332" s="422"/>
    </row>
    <row r="333" spans="1:4" ht="15" customHeight="1">
      <c r="A333" s="144">
        <v>333</v>
      </c>
      <c r="B333" s="144"/>
      <c r="C333" s="144"/>
      <c r="D333" s="422"/>
    </row>
    <row r="334" spans="1:4" ht="15" customHeight="1">
      <c r="A334" s="144">
        <v>334</v>
      </c>
      <c r="B334" s="144"/>
      <c r="C334" s="144"/>
      <c r="D334" s="422"/>
    </row>
    <row r="335" spans="1:4" ht="15" customHeight="1">
      <c r="A335" s="144">
        <v>335</v>
      </c>
      <c r="B335" s="144"/>
      <c r="C335" s="144"/>
      <c r="D335" s="422"/>
    </row>
    <row r="336" spans="1:4" ht="15" customHeight="1">
      <c r="A336" s="144">
        <v>336</v>
      </c>
      <c r="B336" s="144"/>
      <c r="C336" s="144"/>
      <c r="D336" s="422"/>
    </row>
    <row r="337" spans="1:4" ht="15" customHeight="1">
      <c r="A337" s="144">
        <v>337</v>
      </c>
      <c r="B337" s="144"/>
      <c r="C337" s="144"/>
      <c r="D337" s="422"/>
    </row>
    <row r="338" spans="1:4" ht="15" customHeight="1">
      <c r="A338" s="144">
        <v>338</v>
      </c>
      <c r="B338" s="144"/>
      <c r="C338" s="144"/>
      <c r="D338" s="422"/>
    </row>
    <row r="339" spans="1:4" ht="15" customHeight="1">
      <c r="A339" s="144">
        <v>339</v>
      </c>
      <c r="B339" s="144"/>
      <c r="C339" s="144"/>
      <c r="D339" s="422"/>
    </row>
    <row r="340" spans="1:4" ht="15" customHeight="1">
      <c r="A340" s="144">
        <v>340</v>
      </c>
      <c r="B340" s="144"/>
      <c r="C340" s="144"/>
      <c r="D340" s="422"/>
    </row>
    <row r="341" spans="1:4" ht="15" customHeight="1">
      <c r="A341" s="144">
        <v>341</v>
      </c>
      <c r="B341" s="144"/>
      <c r="C341" s="144"/>
      <c r="D341" s="422"/>
    </row>
    <row r="342" spans="1:4" ht="15" customHeight="1">
      <c r="A342" s="144">
        <v>342</v>
      </c>
      <c r="B342" s="144"/>
      <c r="C342" s="144"/>
      <c r="D342" s="422"/>
    </row>
    <row r="343" spans="1:4" ht="15" customHeight="1">
      <c r="A343" s="144">
        <v>343</v>
      </c>
      <c r="B343" s="144"/>
      <c r="C343" s="144"/>
      <c r="D343" s="422"/>
    </row>
    <row r="344" spans="1:4" ht="15" customHeight="1">
      <c r="A344" s="144">
        <v>344</v>
      </c>
      <c r="B344" s="144"/>
      <c r="C344" s="144"/>
      <c r="D344" s="422"/>
    </row>
    <row r="345" spans="1:4" ht="15" customHeight="1">
      <c r="A345" s="144">
        <v>345</v>
      </c>
      <c r="B345" s="144"/>
      <c r="C345" s="144"/>
      <c r="D345" s="422"/>
    </row>
    <row r="346" spans="1:4" ht="15" customHeight="1">
      <c r="A346" s="144">
        <v>346</v>
      </c>
      <c r="B346" s="144"/>
      <c r="C346" s="144"/>
      <c r="D346" s="422"/>
    </row>
    <row r="347" spans="1:4" ht="15" customHeight="1">
      <c r="A347" s="144">
        <v>347</v>
      </c>
      <c r="B347" s="144"/>
      <c r="C347" s="144"/>
      <c r="D347" s="422"/>
    </row>
    <row r="348" spans="1:4" ht="15" customHeight="1">
      <c r="A348" s="144">
        <v>348</v>
      </c>
      <c r="B348" s="144"/>
      <c r="C348" s="144"/>
      <c r="D348" s="422"/>
    </row>
    <row r="349" spans="1:4" ht="15" customHeight="1">
      <c r="A349" s="144">
        <v>349</v>
      </c>
      <c r="B349" s="144"/>
      <c r="C349" s="144"/>
      <c r="D349" s="422"/>
    </row>
    <row r="350" spans="1:4" ht="15" customHeight="1">
      <c r="A350" s="144">
        <v>350</v>
      </c>
      <c r="B350" s="144"/>
      <c r="C350" s="144"/>
      <c r="D350" s="422"/>
    </row>
    <row r="351" spans="1:4" ht="15" customHeight="1">
      <c r="A351" s="144">
        <v>351</v>
      </c>
      <c r="B351" s="144"/>
      <c r="C351" s="144"/>
      <c r="D351" s="422"/>
    </row>
    <row r="352" spans="1:4" ht="15" customHeight="1">
      <c r="A352" s="144">
        <v>352</v>
      </c>
      <c r="B352" s="160">
        <v>97</v>
      </c>
      <c r="C352" s="160" t="s">
        <v>452</v>
      </c>
      <c r="D352" s="431" t="s">
        <v>144</v>
      </c>
    </row>
    <row r="353" spans="1:4" ht="15" customHeight="1">
      <c r="A353" s="144">
        <v>353</v>
      </c>
      <c r="B353" s="160">
        <v>232</v>
      </c>
      <c r="C353" s="160" t="s">
        <v>453</v>
      </c>
      <c r="D353" s="432"/>
    </row>
    <row r="354" spans="1:4" ht="15" customHeight="1">
      <c r="A354" s="144">
        <v>354</v>
      </c>
      <c r="B354" s="160">
        <v>295</v>
      </c>
      <c r="C354" s="160" t="s">
        <v>454</v>
      </c>
      <c r="D354" s="432"/>
    </row>
    <row r="355" spans="1:4" ht="15" customHeight="1">
      <c r="A355" s="144">
        <v>355</v>
      </c>
      <c r="B355" s="160">
        <v>392</v>
      </c>
      <c r="C355" s="160" t="s">
        <v>455</v>
      </c>
      <c r="D355" s="432"/>
    </row>
    <row r="356" spans="1:4" ht="15" customHeight="1">
      <c r="A356" s="144">
        <v>356</v>
      </c>
      <c r="B356" s="160">
        <v>686</v>
      </c>
      <c r="C356" s="160" t="s">
        <v>456</v>
      </c>
      <c r="D356" s="432"/>
    </row>
    <row r="357" spans="1:4" ht="15" customHeight="1">
      <c r="A357" s="144">
        <v>357</v>
      </c>
      <c r="B357" s="160">
        <v>934</v>
      </c>
      <c r="C357" s="160" t="s">
        <v>457</v>
      </c>
      <c r="D357" s="432"/>
    </row>
    <row r="358" spans="1:4" ht="15" customHeight="1">
      <c r="A358" s="144">
        <v>358</v>
      </c>
      <c r="B358" s="160">
        <v>974</v>
      </c>
      <c r="C358" s="160" t="s">
        <v>458</v>
      </c>
      <c r="D358" s="432"/>
    </row>
    <row r="359" spans="1:4" ht="15" customHeight="1">
      <c r="A359" s="144">
        <v>359</v>
      </c>
      <c r="B359" s="160">
        <v>1000</v>
      </c>
      <c r="C359" s="160" t="s">
        <v>459</v>
      </c>
      <c r="D359" s="432"/>
    </row>
    <row r="360" spans="1:4" ht="15" customHeight="1">
      <c r="A360" s="144">
        <v>360</v>
      </c>
      <c r="B360" s="160">
        <v>1112</v>
      </c>
      <c r="C360" s="160" t="s">
        <v>460</v>
      </c>
      <c r="D360" s="432"/>
    </row>
    <row r="361" spans="1:4" ht="15" customHeight="1">
      <c r="A361" s="144">
        <v>361</v>
      </c>
      <c r="B361" s="160">
        <v>1153</v>
      </c>
      <c r="C361" s="160" t="s">
        <v>461</v>
      </c>
      <c r="D361" s="432"/>
    </row>
    <row r="362" spans="1:4" ht="15" customHeight="1">
      <c r="A362" s="144">
        <v>362</v>
      </c>
      <c r="B362" s="160">
        <v>1184</v>
      </c>
      <c r="C362" s="160" t="s">
        <v>462</v>
      </c>
      <c r="D362" s="432"/>
    </row>
    <row r="363" spans="1:4" ht="15" customHeight="1">
      <c r="A363" s="144">
        <v>363</v>
      </c>
      <c r="B363" s="160">
        <v>1245</v>
      </c>
      <c r="C363" s="160" t="s">
        <v>463</v>
      </c>
      <c r="D363" s="432"/>
    </row>
    <row r="364" spans="1:4" ht="15" customHeight="1">
      <c r="A364" s="144">
        <v>364</v>
      </c>
      <c r="B364" s="160">
        <v>1356</v>
      </c>
      <c r="C364" s="160" t="s">
        <v>464</v>
      </c>
      <c r="D364" s="432"/>
    </row>
    <row r="365" spans="1:4" ht="15" customHeight="1">
      <c r="A365" s="144">
        <v>365</v>
      </c>
      <c r="B365" s="160">
        <v>1394</v>
      </c>
      <c r="C365" s="160" t="s">
        <v>465</v>
      </c>
      <c r="D365" s="432"/>
    </row>
    <row r="366" spans="1:4" ht="15" customHeight="1">
      <c r="A366" s="144">
        <v>366</v>
      </c>
      <c r="B366" s="160">
        <v>1435</v>
      </c>
      <c r="C366" s="160" t="s">
        <v>466</v>
      </c>
      <c r="D366" s="432"/>
    </row>
    <row r="367" spans="1:4" ht="15" customHeight="1">
      <c r="A367" s="144">
        <v>367</v>
      </c>
      <c r="B367" s="144"/>
      <c r="C367" s="144"/>
      <c r="D367" s="432"/>
    </row>
    <row r="368" spans="1:4" ht="15" customHeight="1">
      <c r="A368" s="144">
        <v>368</v>
      </c>
      <c r="B368" s="144"/>
      <c r="C368" s="144"/>
      <c r="D368" s="432"/>
    </row>
    <row r="369" spans="1:4" ht="15" customHeight="1">
      <c r="A369" s="144">
        <v>369</v>
      </c>
      <c r="B369" s="144"/>
      <c r="C369" s="144"/>
      <c r="D369" s="432"/>
    </row>
    <row r="370" spans="1:4" ht="15" customHeight="1">
      <c r="A370" s="144">
        <v>370</v>
      </c>
      <c r="B370" s="144"/>
      <c r="C370" s="144"/>
      <c r="D370" s="432"/>
    </row>
    <row r="371" spans="1:4" ht="15" customHeight="1">
      <c r="A371" s="144">
        <v>371</v>
      </c>
      <c r="B371" s="144"/>
      <c r="C371" s="144"/>
      <c r="D371" s="432"/>
    </row>
    <row r="372" spans="1:4" ht="15" customHeight="1">
      <c r="A372" s="144">
        <v>372</v>
      </c>
      <c r="B372" s="144"/>
      <c r="C372" s="144"/>
      <c r="D372" s="432"/>
    </row>
    <row r="373" spans="1:4" ht="15" customHeight="1">
      <c r="A373" s="144">
        <v>373</v>
      </c>
      <c r="B373" s="144"/>
      <c r="C373" s="144"/>
      <c r="D373" s="432"/>
    </row>
    <row r="374" spans="1:4" ht="15" customHeight="1">
      <c r="A374" s="144">
        <v>374</v>
      </c>
      <c r="B374" s="144"/>
      <c r="C374" s="144"/>
      <c r="D374" s="432"/>
    </row>
    <row r="375" spans="1:4" ht="15" customHeight="1">
      <c r="A375" s="144">
        <v>375</v>
      </c>
      <c r="B375" s="144"/>
      <c r="C375" s="144"/>
      <c r="D375" s="432"/>
    </row>
    <row r="376" spans="1:4" ht="15" customHeight="1">
      <c r="A376" s="144">
        <v>376</v>
      </c>
      <c r="B376" s="144"/>
      <c r="C376" s="144"/>
      <c r="D376" s="432"/>
    </row>
    <row r="377" spans="1:4" ht="15" customHeight="1">
      <c r="A377" s="144">
        <v>377</v>
      </c>
      <c r="B377" s="144"/>
      <c r="C377" s="144"/>
      <c r="D377" s="432"/>
    </row>
    <row r="378" spans="1:4" ht="15" customHeight="1">
      <c r="A378" s="144">
        <v>378</v>
      </c>
      <c r="B378" s="144"/>
      <c r="C378" s="144"/>
      <c r="D378" s="432"/>
    </row>
    <row r="379" spans="1:4" ht="15" customHeight="1">
      <c r="A379" s="144">
        <v>379</v>
      </c>
      <c r="B379" s="144"/>
      <c r="C379" s="144"/>
      <c r="D379" s="432"/>
    </row>
    <row r="380" spans="1:4" ht="15" customHeight="1">
      <c r="A380" s="144">
        <v>380</v>
      </c>
      <c r="B380" s="144"/>
      <c r="C380" s="144"/>
      <c r="D380" s="432"/>
    </row>
    <row r="381" spans="1:4" ht="15" customHeight="1">
      <c r="A381" s="144">
        <v>381</v>
      </c>
      <c r="B381" s="144"/>
      <c r="C381" s="144"/>
      <c r="D381" s="432"/>
    </row>
    <row r="382" spans="1:4" ht="15" customHeight="1">
      <c r="A382" s="144">
        <v>382</v>
      </c>
      <c r="B382" s="144"/>
      <c r="C382" s="144"/>
      <c r="D382" s="432"/>
    </row>
    <row r="383" spans="1:4" ht="15" customHeight="1">
      <c r="A383" s="144">
        <v>383</v>
      </c>
      <c r="B383" s="144"/>
      <c r="C383" s="144"/>
      <c r="D383" s="432"/>
    </row>
    <row r="384" spans="1:4" ht="15" customHeight="1">
      <c r="A384" s="144">
        <v>384</v>
      </c>
      <c r="B384" s="144"/>
      <c r="C384" s="144"/>
      <c r="D384" s="432"/>
    </row>
    <row r="385" spans="1:4" ht="15" customHeight="1">
      <c r="A385" s="144">
        <v>385</v>
      </c>
      <c r="B385" s="144"/>
      <c r="C385" s="144"/>
      <c r="D385" s="432"/>
    </row>
    <row r="386" spans="1:4" ht="15" customHeight="1">
      <c r="A386" s="144">
        <v>386</v>
      </c>
      <c r="B386" s="144"/>
      <c r="C386" s="144"/>
      <c r="D386" s="432"/>
    </row>
    <row r="387" spans="1:4" ht="15" customHeight="1">
      <c r="A387" s="144">
        <v>387</v>
      </c>
      <c r="B387" s="160">
        <v>247</v>
      </c>
      <c r="C387" s="160" t="s">
        <v>467</v>
      </c>
      <c r="D387" s="433" t="s">
        <v>145</v>
      </c>
    </row>
    <row r="388" spans="1:4" ht="15" customHeight="1">
      <c r="A388" s="144">
        <v>388</v>
      </c>
      <c r="B388" s="160">
        <v>415</v>
      </c>
      <c r="C388" s="160" t="s">
        <v>468</v>
      </c>
      <c r="D388" s="434"/>
    </row>
    <row r="389" spans="1:4" ht="15" customHeight="1">
      <c r="A389" s="144">
        <v>389</v>
      </c>
      <c r="B389" s="160">
        <v>721</v>
      </c>
      <c r="C389" s="160" t="s">
        <v>469</v>
      </c>
      <c r="D389" s="434"/>
    </row>
    <row r="390" spans="1:4" ht="15" customHeight="1">
      <c r="A390" s="144">
        <v>390</v>
      </c>
      <c r="B390" s="160">
        <v>767</v>
      </c>
      <c r="C390" s="160" t="s">
        <v>470</v>
      </c>
      <c r="D390" s="434"/>
    </row>
    <row r="391" spans="1:4" ht="15" customHeight="1">
      <c r="A391" s="144">
        <v>391</v>
      </c>
      <c r="B391" s="160">
        <v>848</v>
      </c>
      <c r="C391" s="160" t="s">
        <v>471</v>
      </c>
      <c r="D391" s="434"/>
    </row>
    <row r="392" spans="1:4" ht="15" customHeight="1">
      <c r="A392" s="144">
        <v>392</v>
      </c>
      <c r="B392" s="160">
        <v>928</v>
      </c>
      <c r="C392" s="160" t="s">
        <v>472</v>
      </c>
      <c r="D392" s="434"/>
    </row>
    <row r="393" spans="1:4" ht="15" customHeight="1">
      <c r="A393" s="144">
        <v>393</v>
      </c>
      <c r="B393" s="160">
        <v>937</v>
      </c>
      <c r="C393" s="160" t="s">
        <v>473</v>
      </c>
      <c r="D393" s="434"/>
    </row>
    <row r="394" spans="1:4" ht="15" customHeight="1">
      <c r="A394" s="144">
        <v>394</v>
      </c>
      <c r="B394" s="160">
        <v>985</v>
      </c>
      <c r="C394" s="160" t="s">
        <v>474</v>
      </c>
      <c r="D394" s="434"/>
    </row>
    <row r="395" spans="1:4" ht="15" customHeight="1">
      <c r="A395" s="144">
        <v>395</v>
      </c>
      <c r="B395" s="160">
        <v>989</v>
      </c>
      <c r="C395" s="160" t="s">
        <v>475</v>
      </c>
      <c r="D395" s="434"/>
    </row>
    <row r="396" spans="1:4" ht="15" customHeight="1">
      <c r="A396" s="144">
        <v>396</v>
      </c>
      <c r="B396" s="160">
        <v>992</v>
      </c>
      <c r="C396" s="160" t="s">
        <v>476</v>
      </c>
      <c r="D396" s="434"/>
    </row>
    <row r="397" spans="1:4" ht="15" customHeight="1">
      <c r="A397" s="144">
        <v>397</v>
      </c>
      <c r="B397" s="160">
        <v>1022</v>
      </c>
      <c r="C397" s="160" t="s">
        <v>477</v>
      </c>
      <c r="D397" s="434"/>
    </row>
    <row r="398" spans="1:4" ht="15" customHeight="1">
      <c r="A398" s="144">
        <v>398</v>
      </c>
      <c r="B398" s="160">
        <v>1037</v>
      </c>
      <c r="C398" s="160" t="s">
        <v>478</v>
      </c>
      <c r="D398" s="434"/>
    </row>
    <row r="399" spans="1:4" ht="15" customHeight="1">
      <c r="A399" s="144">
        <v>399</v>
      </c>
      <c r="B399" s="160">
        <v>1040</v>
      </c>
      <c r="C399" s="160" t="s">
        <v>479</v>
      </c>
      <c r="D399" s="434"/>
    </row>
    <row r="400" spans="1:4" ht="15" customHeight="1">
      <c r="A400" s="144">
        <v>400</v>
      </c>
      <c r="B400" s="160">
        <v>1044</v>
      </c>
      <c r="C400" s="160" t="s">
        <v>480</v>
      </c>
      <c r="D400" s="434"/>
    </row>
    <row r="401" spans="1:4" ht="15" customHeight="1">
      <c r="A401" s="144">
        <v>401</v>
      </c>
      <c r="B401" s="160">
        <v>1105</v>
      </c>
      <c r="C401" s="160" t="s">
        <v>481</v>
      </c>
      <c r="D401" s="434"/>
    </row>
    <row r="402" spans="1:4" ht="15" customHeight="1">
      <c r="A402" s="144">
        <v>402</v>
      </c>
      <c r="B402" s="160">
        <v>1133</v>
      </c>
      <c r="C402" s="160" t="s">
        <v>482</v>
      </c>
      <c r="D402" s="434"/>
    </row>
    <row r="403" spans="1:4" ht="15" customHeight="1">
      <c r="A403" s="144">
        <v>403</v>
      </c>
      <c r="B403" s="160">
        <v>1156</v>
      </c>
      <c r="C403" s="160" t="s">
        <v>483</v>
      </c>
      <c r="D403" s="434"/>
    </row>
    <row r="404" spans="1:4" ht="15" customHeight="1">
      <c r="A404" s="144">
        <v>404</v>
      </c>
      <c r="B404" s="160">
        <v>1158</v>
      </c>
      <c r="C404" s="160" t="s">
        <v>484</v>
      </c>
      <c r="D404" s="434"/>
    </row>
    <row r="405" spans="1:4" ht="15" customHeight="1">
      <c r="A405" s="144">
        <v>405</v>
      </c>
      <c r="B405" s="160">
        <v>1161</v>
      </c>
      <c r="C405" s="160" t="s">
        <v>485</v>
      </c>
      <c r="D405" s="434"/>
    </row>
    <row r="406" spans="1:4" ht="15" customHeight="1">
      <c r="A406" s="144">
        <v>406</v>
      </c>
      <c r="B406" s="160">
        <v>1163</v>
      </c>
      <c r="C406" s="160" t="s">
        <v>486</v>
      </c>
      <c r="D406" s="434"/>
    </row>
    <row r="407" spans="1:4" ht="15" customHeight="1">
      <c r="A407" s="144">
        <v>407</v>
      </c>
      <c r="B407" s="160">
        <v>1437</v>
      </c>
      <c r="C407" s="160" t="s">
        <v>487</v>
      </c>
      <c r="D407" s="434"/>
    </row>
    <row r="408" spans="1:4" ht="15" customHeight="1">
      <c r="A408" s="144">
        <v>408</v>
      </c>
      <c r="B408" s="144"/>
      <c r="C408" s="144"/>
      <c r="D408" s="434"/>
    </row>
    <row r="409" spans="1:4" ht="15" customHeight="1">
      <c r="A409" s="144">
        <v>409</v>
      </c>
      <c r="B409" s="144"/>
      <c r="C409" s="144"/>
      <c r="D409" s="434"/>
    </row>
    <row r="410" spans="1:4" ht="15" customHeight="1">
      <c r="A410" s="144">
        <v>410</v>
      </c>
      <c r="B410" s="144"/>
      <c r="C410" s="144"/>
      <c r="D410" s="434"/>
    </row>
    <row r="411" spans="1:4" ht="15" customHeight="1">
      <c r="A411" s="144">
        <v>411</v>
      </c>
      <c r="B411" s="144"/>
      <c r="C411" s="144"/>
      <c r="D411" s="434"/>
    </row>
    <row r="412" spans="1:4" ht="15" customHeight="1">
      <c r="A412" s="144">
        <v>412</v>
      </c>
      <c r="B412" s="144"/>
      <c r="C412" s="144"/>
      <c r="D412" s="434"/>
    </row>
    <row r="413" spans="1:4" ht="15" customHeight="1">
      <c r="A413" s="144">
        <v>413</v>
      </c>
      <c r="B413" s="144"/>
      <c r="C413" s="144"/>
      <c r="D413" s="434"/>
    </row>
    <row r="414" spans="1:4" ht="15" customHeight="1">
      <c r="A414" s="144">
        <v>414</v>
      </c>
      <c r="B414" s="144"/>
      <c r="C414" s="144"/>
      <c r="D414" s="434"/>
    </row>
    <row r="415" spans="1:4" ht="15" customHeight="1">
      <c r="A415" s="144">
        <v>415</v>
      </c>
      <c r="B415" s="144"/>
      <c r="C415" s="144"/>
      <c r="D415" s="434"/>
    </row>
    <row r="416" spans="1:4" ht="15" customHeight="1">
      <c r="A416" s="144">
        <v>416</v>
      </c>
      <c r="B416" s="144"/>
      <c r="C416" s="144"/>
      <c r="D416" s="434"/>
    </row>
    <row r="417" spans="1:4" ht="15" customHeight="1">
      <c r="A417" s="144">
        <v>417</v>
      </c>
      <c r="B417" s="144"/>
      <c r="C417" s="144"/>
      <c r="D417" s="434"/>
    </row>
    <row r="418" spans="1:4" ht="15" customHeight="1">
      <c r="A418" s="144">
        <v>418</v>
      </c>
      <c r="B418" s="144"/>
      <c r="C418" s="144"/>
      <c r="D418" s="434"/>
    </row>
    <row r="419" spans="1:4" ht="15" customHeight="1">
      <c r="A419" s="144">
        <v>419</v>
      </c>
      <c r="B419" s="144"/>
      <c r="C419" s="144"/>
      <c r="D419" s="434"/>
    </row>
    <row r="420" spans="1:4" ht="15" customHeight="1">
      <c r="A420" s="144">
        <v>420</v>
      </c>
      <c r="B420" s="144"/>
      <c r="C420" s="144"/>
      <c r="D420" s="434"/>
    </row>
    <row r="421" spans="1:4" ht="15" customHeight="1">
      <c r="A421" s="144">
        <v>421</v>
      </c>
      <c r="B421" s="144"/>
      <c r="C421" s="144"/>
      <c r="D421" s="434"/>
    </row>
    <row r="422" spans="1:4" ht="15" customHeight="1">
      <c r="A422" s="144">
        <v>422</v>
      </c>
      <c r="B422" s="160">
        <v>24</v>
      </c>
      <c r="C422" s="160" t="s">
        <v>488</v>
      </c>
      <c r="D422" s="414" t="s">
        <v>146</v>
      </c>
    </row>
    <row r="423" spans="1:4" ht="15" customHeight="1">
      <c r="A423" s="144">
        <v>423</v>
      </c>
      <c r="B423" s="160">
        <v>200</v>
      </c>
      <c r="C423" s="160" t="s">
        <v>489</v>
      </c>
      <c r="D423" s="415"/>
    </row>
    <row r="424" spans="1:4" ht="15" customHeight="1">
      <c r="A424" s="144">
        <v>424</v>
      </c>
      <c r="B424" s="160">
        <v>313</v>
      </c>
      <c r="C424" s="160" t="s">
        <v>490</v>
      </c>
      <c r="D424" s="415"/>
    </row>
    <row r="425" spans="1:4" ht="15" customHeight="1">
      <c r="A425" s="144">
        <v>425</v>
      </c>
      <c r="B425" s="160">
        <v>418</v>
      </c>
      <c r="C425" s="160" t="s">
        <v>491</v>
      </c>
      <c r="D425" s="415"/>
    </row>
    <row r="426" spans="1:4" ht="15" customHeight="1">
      <c r="A426" s="144">
        <v>426</v>
      </c>
      <c r="B426" s="160">
        <v>510</v>
      </c>
      <c r="C426" s="160" t="s">
        <v>492</v>
      </c>
      <c r="D426" s="415"/>
    </row>
    <row r="427" spans="1:4" ht="15" customHeight="1">
      <c r="A427" s="144">
        <v>427</v>
      </c>
      <c r="B427" s="160">
        <v>868</v>
      </c>
      <c r="C427" s="160" t="s">
        <v>493</v>
      </c>
      <c r="D427" s="415"/>
    </row>
    <row r="428" spans="1:4" ht="15" customHeight="1">
      <c r="A428" s="144">
        <v>428</v>
      </c>
      <c r="B428" s="160">
        <v>926</v>
      </c>
      <c r="C428" s="160" t="s">
        <v>494</v>
      </c>
      <c r="D428" s="415"/>
    </row>
    <row r="429" spans="1:4" ht="15" customHeight="1">
      <c r="A429" s="144">
        <v>429</v>
      </c>
      <c r="B429" s="160">
        <v>931</v>
      </c>
      <c r="C429" s="160" t="s">
        <v>495</v>
      </c>
      <c r="D429" s="415"/>
    </row>
    <row r="430" spans="1:4" ht="15" customHeight="1">
      <c r="A430" s="144">
        <v>430</v>
      </c>
      <c r="B430" s="160">
        <v>1093</v>
      </c>
      <c r="C430" s="160" t="s">
        <v>496</v>
      </c>
      <c r="D430" s="415"/>
    </row>
    <row r="431" spans="1:4" ht="15" customHeight="1">
      <c r="A431" s="144">
        <v>431</v>
      </c>
      <c r="B431" s="160">
        <v>1110</v>
      </c>
      <c r="C431" s="160" t="s">
        <v>497</v>
      </c>
      <c r="D431" s="415"/>
    </row>
    <row r="432" spans="1:4" ht="15" customHeight="1">
      <c r="A432" s="144">
        <v>432</v>
      </c>
      <c r="B432" s="160">
        <v>1240</v>
      </c>
      <c r="C432" s="160" t="s">
        <v>498</v>
      </c>
      <c r="D432" s="415"/>
    </row>
    <row r="433" spans="1:4" ht="15" customHeight="1">
      <c r="A433" s="144">
        <v>433</v>
      </c>
      <c r="B433" s="160">
        <v>1249</v>
      </c>
      <c r="C433" s="160" t="s">
        <v>499</v>
      </c>
      <c r="D433" s="415"/>
    </row>
    <row r="434" spans="1:4" ht="15" customHeight="1">
      <c r="A434" s="144">
        <v>434</v>
      </c>
      <c r="B434" s="160">
        <v>1251</v>
      </c>
      <c r="C434" s="160" t="s">
        <v>500</v>
      </c>
      <c r="D434" s="415"/>
    </row>
    <row r="435" spans="1:4" ht="15" customHeight="1">
      <c r="A435" s="144">
        <v>435</v>
      </c>
      <c r="B435" s="160">
        <v>1447</v>
      </c>
      <c r="C435" s="160" t="s">
        <v>501</v>
      </c>
      <c r="D435" s="415"/>
    </row>
    <row r="436" spans="1:4" ht="15" customHeight="1">
      <c r="A436" s="144">
        <v>436</v>
      </c>
      <c r="B436" s="144"/>
      <c r="C436" s="144"/>
      <c r="D436" s="415"/>
    </row>
    <row r="437" spans="1:4" ht="15" customHeight="1">
      <c r="A437" s="144">
        <v>437</v>
      </c>
      <c r="B437" s="144"/>
      <c r="C437" s="144"/>
      <c r="D437" s="415"/>
    </row>
    <row r="438" spans="1:4" ht="15" customHeight="1">
      <c r="A438" s="144">
        <v>438</v>
      </c>
      <c r="B438" s="144"/>
      <c r="C438" s="144"/>
      <c r="D438" s="415"/>
    </row>
    <row r="439" spans="1:4" ht="15" customHeight="1">
      <c r="A439" s="144">
        <v>439</v>
      </c>
      <c r="B439" s="144"/>
      <c r="C439" s="144"/>
      <c r="D439" s="415"/>
    </row>
    <row r="440" spans="1:4" ht="15" customHeight="1">
      <c r="A440" s="144">
        <v>440</v>
      </c>
      <c r="B440" s="144"/>
      <c r="C440" s="144"/>
      <c r="D440" s="415"/>
    </row>
    <row r="441" spans="1:4" ht="15" customHeight="1">
      <c r="A441" s="144">
        <v>441</v>
      </c>
      <c r="B441" s="144"/>
      <c r="C441" s="144"/>
      <c r="D441" s="415"/>
    </row>
    <row r="442" spans="1:4" ht="15" customHeight="1">
      <c r="A442" s="144">
        <v>442</v>
      </c>
      <c r="B442" s="144"/>
      <c r="C442" s="144"/>
      <c r="D442" s="415"/>
    </row>
    <row r="443" spans="1:4" ht="15" customHeight="1">
      <c r="A443" s="144">
        <v>443</v>
      </c>
      <c r="B443" s="144"/>
      <c r="C443" s="144"/>
      <c r="D443" s="415"/>
    </row>
    <row r="444" spans="1:4" ht="15" customHeight="1">
      <c r="A444" s="144">
        <v>444</v>
      </c>
      <c r="B444" s="144"/>
      <c r="C444" s="144"/>
      <c r="D444" s="415"/>
    </row>
    <row r="445" spans="1:4" ht="15" customHeight="1">
      <c r="A445" s="144">
        <v>445</v>
      </c>
      <c r="B445" s="144"/>
      <c r="C445" s="144"/>
      <c r="D445" s="415"/>
    </row>
    <row r="446" spans="1:4" ht="15" customHeight="1">
      <c r="A446" s="144">
        <v>446</v>
      </c>
      <c r="B446" s="144"/>
      <c r="C446" s="144"/>
      <c r="D446" s="415"/>
    </row>
    <row r="447" spans="1:4" ht="15" customHeight="1">
      <c r="A447" s="144">
        <v>447</v>
      </c>
      <c r="B447" s="144"/>
      <c r="C447" s="144"/>
      <c r="D447" s="415"/>
    </row>
    <row r="448" spans="1:4" ht="15" customHeight="1">
      <c r="A448" s="144">
        <v>448</v>
      </c>
      <c r="B448" s="144"/>
      <c r="C448" s="144"/>
      <c r="D448" s="415"/>
    </row>
    <row r="449" spans="1:4" ht="15" customHeight="1">
      <c r="A449" s="144">
        <v>449</v>
      </c>
      <c r="B449" s="144"/>
      <c r="C449" s="144"/>
      <c r="D449" s="415"/>
    </row>
    <row r="450" spans="1:4" ht="15" customHeight="1">
      <c r="A450" s="144">
        <v>450</v>
      </c>
      <c r="B450" s="144"/>
      <c r="C450" s="144"/>
      <c r="D450" s="415"/>
    </row>
    <row r="451" spans="1:4" ht="15" customHeight="1">
      <c r="A451" s="144">
        <v>451</v>
      </c>
      <c r="B451" s="144"/>
      <c r="C451" s="144"/>
      <c r="D451" s="415"/>
    </row>
    <row r="452" spans="1:4" ht="15" customHeight="1">
      <c r="A452" s="144">
        <v>452</v>
      </c>
      <c r="B452" s="144"/>
      <c r="C452" s="144"/>
      <c r="D452" s="415"/>
    </row>
    <row r="453" spans="1:4" ht="15" customHeight="1">
      <c r="A453" s="144">
        <v>453</v>
      </c>
      <c r="B453" s="144"/>
      <c r="C453" s="144"/>
      <c r="D453" s="415"/>
    </row>
    <row r="454" spans="1:4" ht="15" customHeight="1">
      <c r="A454" s="144">
        <v>454</v>
      </c>
      <c r="B454" s="144"/>
      <c r="C454" s="144"/>
      <c r="D454" s="415"/>
    </row>
    <row r="455" spans="1:4" ht="15" customHeight="1">
      <c r="A455" s="144">
        <v>455</v>
      </c>
      <c r="B455" s="144"/>
      <c r="C455" s="144"/>
      <c r="D455" s="415"/>
    </row>
    <row r="456" spans="1:4" ht="15" customHeight="1">
      <c r="A456" s="144">
        <v>456</v>
      </c>
      <c r="B456" s="144"/>
      <c r="C456" s="144"/>
      <c r="D456" s="415"/>
    </row>
    <row r="457" spans="1:4" ht="15" customHeight="1">
      <c r="A457" s="144">
        <v>457</v>
      </c>
      <c r="B457" s="160">
        <v>72</v>
      </c>
      <c r="C457" s="160" t="s">
        <v>502</v>
      </c>
      <c r="D457" s="414" t="s">
        <v>147</v>
      </c>
    </row>
    <row r="458" spans="1:4" ht="15" customHeight="1">
      <c r="A458" s="144">
        <v>458</v>
      </c>
      <c r="B458" s="160">
        <v>330</v>
      </c>
      <c r="C458" s="160" t="s">
        <v>503</v>
      </c>
      <c r="D458" s="415"/>
    </row>
    <row r="459" spans="1:4" ht="15" customHeight="1">
      <c r="A459" s="144">
        <v>459</v>
      </c>
      <c r="B459" s="160">
        <v>359</v>
      </c>
      <c r="C459" s="160" t="s">
        <v>504</v>
      </c>
      <c r="D459" s="415"/>
    </row>
    <row r="460" spans="1:4" ht="15" customHeight="1">
      <c r="A460" s="144">
        <v>460</v>
      </c>
      <c r="B460" s="160">
        <v>440</v>
      </c>
      <c r="C460" s="160" t="s">
        <v>505</v>
      </c>
      <c r="D460" s="415"/>
    </row>
    <row r="461" spans="1:4" ht="15" customHeight="1">
      <c r="A461" s="144">
        <v>461</v>
      </c>
      <c r="B461" s="160">
        <v>531</v>
      </c>
      <c r="C461" s="160" t="s">
        <v>506</v>
      </c>
      <c r="D461" s="415"/>
    </row>
    <row r="462" spans="1:4" ht="15" customHeight="1">
      <c r="A462" s="144">
        <v>462</v>
      </c>
      <c r="B462" s="160">
        <v>972</v>
      </c>
      <c r="C462" s="160" t="s">
        <v>507</v>
      </c>
      <c r="D462" s="415"/>
    </row>
    <row r="463" spans="1:4" ht="15" customHeight="1">
      <c r="A463" s="144">
        <v>463</v>
      </c>
      <c r="B463" s="160">
        <v>976</v>
      </c>
      <c r="C463" s="160" t="s">
        <v>508</v>
      </c>
      <c r="D463" s="415"/>
    </row>
    <row r="464" spans="1:4" ht="15" customHeight="1">
      <c r="A464" s="144">
        <v>464</v>
      </c>
      <c r="B464" s="160">
        <v>1032</v>
      </c>
      <c r="C464" s="160" t="s">
        <v>509</v>
      </c>
      <c r="D464" s="415"/>
    </row>
    <row r="465" spans="1:4" ht="15" customHeight="1">
      <c r="A465" s="144">
        <v>465</v>
      </c>
      <c r="B465" s="160">
        <v>1152</v>
      </c>
      <c r="C465" s="160" t="s">
        <v>510</v>
      </c>
      <c r="D465" s="415"/>
    </row>
    <row r="466" spans="1:4" ht="15" customHeight="1">
      <c r="A466" s="144">
        <v>466</v>
      </c>
      <c r="B466" s="160">
        <v>1160</v>
      </c>
      <c r="C466" s="160" t="s">
        <v>511</v>
      </c>
      <c r="D466" s="415"/>
    </row>
    <row r="467" spans="1:4" ht="15" customHeight="1">
      <c r="A467" s="144">
        <v>467</v>
      </c>
      <c r="B467" s="160">
        <v>1434</v>
      </c>
      <c r="C467" s="160" t="s">
        <v>512</v>
      </c>
      <c r="D467" s="415"/>
    </row>
    <row r="468" spans="1:4" ht="15" customHeight="1">
      <c r="A468" s="144">
        <v>468</v>
      </c>
      <c r="B468" s="160">
        <v>1440</v>
      </c>
      <c r="C468" s="160" t="s">
        <v>513</v>
      </c>
      <c r="D468" s="415"/>
    </row>
    <row r="469" spans="1:4" ht="15" customHeight="1">
      <c r="A469" s="144">
        <v>469</v>
      </c>
      <c r="B469" s="144"/>
      <c r="C469" s="144"/>
      <c r="D469" s="415"/>
    </row>
    <row r="470" spans="1:4" ht="15" customHeight="1">
      <c r="A470" s="144">
        <v>470</v>
      </c>
      <c r="B470" s="144"/>
      <c r="C470" s="144"/>
      <c r="D470" s="415"/>
    </row>
    <row r="471" spans="1:4" ht="15" customHeight="1">
      <c r="A471" s="144">
        <v>471</v>
      </c>
      <c r="B471" s="144"/>
      <c r="C471" s="144"/>
      <c r="D471" s="415"/>
    </row>
    <row r="472" spans="1:4" ht="15" customHeight="1">
      <c r="A472" s="144">
        <v>472</v>
      </c>
      <c r="B472" s="144"/>
      <c r="C472" s="144"/>
      <c r="D472" s="415"/>
    </row>
    <row r="473" spans="1:4" ht="15" customHeight="1">
      <c r="A473" s="144">
        <v>473</v>
      </c>
      <c r="B473" s="144"/>
      <c r="C473" s="144"/>
      <c r="D473" s="415"/>
    </row>
    <row r="474" spans="1:4" ht="15" customHeight="1">
      <c r="A474" s="144">
        <v>474</v>
      </c>
      <c r="B474" s="144"/>
      <c r="C474" s="144"/>
      <c r="D474" s="415"/>
    </row>
    <row r="475" spans="1:4" ht="15" customHeight="1">
      <c r="A475" s="144">
        <v>475</v>
      </c>
      <c r="B475" s="144"/>
      <c r="C475" s="144"/>
      <c r="D475" s="415"/>
    </row>
    <row r="476" spans="1:4" ht="15" customHeight="1">
      <c r="A476" s="144">
        <v>476</v>
      </c>
      <c r="B476" s="144"/>
      <c r="C476" s="144"/>
      <c r="D476" s="415"/>
    </row>
    <row r="477" spans="1:4" ht="15" customHeight="1">
      <c r="A477" s="144">
        <v>477</v>
      </c>
      <c r="B477" s="144"/>
      <c r="C477" s="144"/>
      <c r="D477" s="415"/>
    </row>
    <row r="478" spans="1:4" ht="15" customHeight="1">
      <c r="A478" s="144">
        <v>478</v>
      </c>
      <c r="B478" s="144"/>
      <c r="C478" s="144"/>
      <c r="D478" s="415"/>
    </row>
    <row r="479" spans="1:4" ht="15" customHeight="1">
      <c r="A479" s="144">
        <v>479</v>
      </c>
      <c r="B479" s="144"/>
      <c r="C479" s="144"/>
      <c r="D479" s="415"/>
    </row>
    <row r="480" spans="1:4" ht="15" customHeight="1">
      <c r="A480" s="144">
        <v>480</v>
      </c>
      <c r="B480" s="144"/>
      <c r="C480" s="144"/>
      <c r="D480" s="415"/>
    </row>
    <row r="481" spans="1:4" ht="15" customHeight="1">
      <c r="A481" s="144">
        <v>481</v>
      </c>
      <c r="B481" s="144"/>
      <c r="C481" s="144"/>
      <c r="D481" s="415"/>
    </row>
    <row r="482" spans="1:4" ht="15" customHeight="1">
      <c r="A482" s="144">
        <v>482</v>
      </c>
      <c r="B482" s="144"/>
      <c r="C482" s="144"/>
      <c r="D482" s="415"/>
    </row>
    <row r="483" spans="1:4" ht="15" customHeight="1">
      <c r="A483" s="144">
        <v>483</v>
      </c>
      <c r="B483" s="144"/>
      <c r="C483" s="144"/>
      <c r="D483" s="415"/>
    </row>
    <row r="484" spans="1:4" ht="15" customHeight="1">
      <c r="A484" s="144">
        <v>484</v>
      </c>
      <c r="B484" s="144"/>
      <c r="C484" s="144"/>
      <c r="D484" s="415"/>
    </row>
    <row r="485" spans="1:4" ht="15" customHeight="1">
      <c r="A485" s="144">
        <v>485</v>
      </c>
      <c r="B485" s="144"/>
      <c r="C485" s="144"/>
      <c r="D485" s="415"/>
    </row>
    <row r="486" spans="1:4" ht="15" customHeight="1">
      <c r="A486" s="144">
        <v>486</v>
      </c>
      <c r="B486" s="144"/>
      <c r="C486" s="144"/>
      <c r="D486" s="415"/>
    </row>
    <row r="487" spans="1:4" ht="15" customHeight="1">
      <c r="A487" s="144">
        <v>487</v>
      </c>
      <c r="B487" s="144"/>
      <c r="C487" s="144"/>
      <c r="D487" s="415"/>
    </row>
    <row r="488" spans="1:4" ht="15" customHeight="1">
      <c r="A488" s="144">
        <v>488</v>
      </c>
      <c r="B488" s="144"/>
      <c r="C488" s="144"/>
      <c r="D488" s="415"/>
    </row>
    <row r="489" spans="1:4" ht="15" customHeight="1">
      <c r="A489" s="144">
        <v>489</v>
      </c>
      <c r="B489" s="144"/>
      <c r="C489" s="144"/>
      <c r="D489" s="415"/>
    </row>
    <row r="490" spans="1:4" ht="15" customHeight="1">
      <c r="A490" s="144">
        <v>490</v>
      </c>
      <c r="B490" s="144"/>
      <c r="C490" s="144"/>
      <c r="D490" s="415"/>
    </row>
    <row r="491" spans="1:4" ht="15" customHeight="1">
      <c r="A491" s="144">
        <v>491</v>
      </c>
      <c r="B491" s="144"/>
      <c r="C491" s="144"/>
      <c r="D491" s="415"/>
    </row>
    <row r="492" spans="1:4" ht="15" customHeight="1">
      <c r="A492" s="144">
        <v>492</v>
      </c>
      <c r="B492" s="160">
        <v>524</v>
      </c>
      <c r="C492" s="160" t="s">
        <v>514</v>
      </c>
      <c r="D492" s="414" t="s">
        <v>148</v>
      </c>
    </row>
    <row r="493" spans="1:4" ht="15" customHeight="1">
      <c r="A493" s="144">
        <v>493</v>
      </c>
      <c r="B493" s="160">
        <v>943</v>
      </c>
      <c r="C493" s="160" t="s">
        <v>515</v>
      </c>
      <c r="D493" s="415"/>
    </row>
    <row r="494" spans="1:4" ht="15" customHeight="1">
      <c r="A494" s="144">
        <v>494</v>
      </c>
      <c r="B494" s="160">
        <v>1043</v>
      </c>
      <c r="C494" s="160" t="s">
        <v>516</v>
      </c>
      <c r="D494" s="415"/>
    </row>
    <row r="495" spans="1:4" ht="15" customHeight="1">
      <c r="A495" s="144">
        <v>495</v>
      </c>
      <c r="B495" s="160">
        <v>1082</v>
      </c>
      <c r="C495" s="160" t="s">
        <v>517</v>
      </c>
      <c r="D495" s="415"/>
    </row>
    <row r="496" spans="1:4" ht="15" customHeight="1">
      <c r="A496" s="144">
        <v>496</v>
      </c>
      <c r="B496" s="160">
        <v>1125</v>
      </c>
      <c r="C496" s="160" t="s">
        <v>518</v>
      </c>
      <c r="D496" s="415"/>
    </row>
    <row r="497" spans="1:4" ht="15" customHeight="1">
      <c r="A497" s="144">
        <v>497</v>
      </c>
      <c r="B497" s="160">
        <v>1260</v>
      </c>
      <c r="C497" s="160" t="s">
        <v>519</v>
      </c>
      <c r="D497" s="415"/>
    </row>
    <row r="498" spans="1:4" ht="15" customHeight="1">
      <c r="A498" s="144">
        <v>498</v>
      </c>
      <c r="B498" s="144"/>
      <c r="C498" s="144"/>
      <c r="D498" s="415"/>
    </row>
    <row r="499" spans="1:4" ht="15" customHeight="1">
      <c r="A499" s="144">
        <v>499</v>
      </c>
      <c r="B499" s="144"/>
      <c r="C499" s="144"/>
      <c r="D499" s="415"/>
    </row>
    <row r="500" spans="1:4" ht="15" customHeight="1">
      <c r="A500" s="144">
        <v>500</v>
      </c>
      <c r="B500" s="144"/>
      <c r="C500" s="144"/>
      <c r="D500" s="415"/>
    </row>
    <row r="501" spans="1:4" ht="15" customHeight="1">
      <c r="A501" s="144">
        <v>501</v>
      </c>
      <c r="B501" s="144"/>
      <c r="C501" s="144"/>
      <c r="D501" s="415"/>
    </row>
    <row r="502" spans="1:4" ht="15" customHeight="1">
      <c r="A502" s="144">
        <v>502</v>
      </c>
      <c r="B502" s="144"/>
      <c r="C502" s="144"/>
      <c r="D502" s="415"/>
    </row>
    <row r="503" spans="1:4" ht="15" customHeight="1">
      <c r="A503" s="144">
        <v>503</v>
      </c>
      <c r="B503" s="144"/>
      <c r="C503" s="144"/>
      <c r="D503" s="415"/>
    </row>
    <row r="504" spans="1:4" ht="15" customHeight="1">
      <c r="A504" s="144">
        <v>504</v>
      </c>
      <c r="B504" s="144"/>
      <c r="C504" s="144"/>
      <c r="D504" s="415"/>
    </row>
    <row r="505" spans="1:4" ht="15" customHeight="1">
      <c r="A505" s="144">
        <v>505</v>
      </c>
      <c r="B505" s="144"/>
      <c r="C505" s="144"/>
      <c r="D505" s="415"/>
    </row>
    <row r="506" spans="1:4" ht="15" customHeight="1">
      <c r="A506" s="144">
        <v>506</v>
      </c>
      <c r="B506" s="144"/>
      <c r="C506" s="144"/>
      <c r="D506" s="415"/>
    </row>
    <row r="507" spans="1:4" ht="15" customHeight="1">
      <c r="A507" s="144">
        <v>507</v>
      </c>
      <c r="B507" s="144"/>
      <c r="C507" s="144"/>
      <c r="D507" s="415"/>
    </row>
    <row r="508" spans="1:4" ht="15" customHeight="1">
      <c r="A508" s="144">
        <v>508</v>
      </c>
      <c r="B508" s="144"/>
      <c r="C508" s="144"/>
      <c r="D508" s="415"/>
    </row>
    <row r="509" spans="1:4" ht="15" customHeight="1">
      <c r="A509" s="144">
        <v>509</v>
      </c>
      <c r="B509" s="144"/>
      <c r="C509" s="144"/>
      <c r="D509" s="415"/>
    </row>
    <row r="510" spans="1:4" ht="15" customHeight="1">
      <c r="A510" s="144">
        <v>510</v>
      </c>
      <c r="B510" s="144"/>
      <c r="C510" s="144"/>
      <c r="D510" s="415"/>
    </row>
    <row r="511" spans="1:4" ht="15" customHeight="1">
      <c r="A511" s="144">
        <v>511</v>
      </c>
      <c r="B511" s="144"/>
      <c r="C511" s="144"/>
      <c r="D511" s="415"/>
    </row>
    <row r="512" spans="1:4" ht="15" customHeight="1">
      <c r="A512" s="144">
        <v>512</v>
      </c>
      <c r="B512" s="144"/>
      <c r="C512" s="144"/>
      <c r="D512" s="415"/>
    </row>
    <row r="513" spans="1:4" ht="15" customHeight="1">
      <c r="A513" s="144">
        <v>513</v>
      </c>
      <c r="B513" s="144"/>
      <c r="C513" s="144"/>
      <c r="D513" s="415"/>
    </row>
    <row r="514" spans="1:4" ht="15" customHeight="1">
      <c r="A514" s="144">
        <v>514</v>
      </c>
      <c r="B514" s="144"/>
      <c r="C514" s="144"/>
      <c r="D514" s="415"/>
    </row>
    <row r="515" spans="1:4" ht="15" customHeight="1">
      <c r="A515" s="144">
        <v>515</v>
      </c>
      <c r="B515" s="144"/>
      <c r="C515" s="144"/>
      <c r="D515" s="415"/>
    </row>
    <row r="516" spans="1:4" ht="15" customHeight="1">
      <c r="A516" s="144">
        <v>516</v>
      </c>
      <c r="B516" s="144"/>
      <c r="C516" s="144"/>
      <c r="D516" s="415"/>
    </row>
    <row r="517" spans="1:4" ht="15" customHeight="1">
      <c r="A517" s="144">
        <v>517</v>
      </c>
      <c r="B517" s="144"/>
      <c r="C517" s="144"/>
      <c r="D517" s="415"/>
    </row>
    <row r="518" spans="1:4" ht="15" customHeight="1">
      <c r="A518" s="144">
        <v>518</v>
      </c>
      <c r="B518" s="144"/>
      <c r="C518" s="144"/>
      <c r="D518" s="415"/>
    </row>
    <row r="519" spans="1:4" ht="15" customHeight="1">
      <c r="A519" s="144">
        <v>519</v>
      </c>
      <c r="B519" s="144"/>
      <c r="C519" s="144"/>
      <c r="D519" s="415"/>
    </row>
    <row r="520" spans="1:4" ht="15" customHeight="1">
      <c r="A520" s="144">
        <v>520</v>
      </c>
      <c r="B520" s="144"/>
      <c r="C520" s="144"/>
      <c r="D520" s="415"/>
    </row>
    <row r="521" spans="1:4" ht="15" customHeight="1">
      <c r="A521" s="144">
        <v>521</v>
      </c>
      <c r="B521" s="144"/>
      <c r="C521" s="144"/>
      <c r="D521" s="415"/>
    </row>
    <row r="522" spans="1:4" ht="15" customHeight="1">
      <c r="A522" s="144">
        <v>522</v>
      </c>
      <c r="B522" s="144"/>
      <c r="C522" s="144"/>
      <c r="D522" s="415"/>
    </row>
    <row r="523" spans="1:4" ht="15" customHeight="1">
      <c r="A523" s="144">
        <v>523</v>
      </c>
      <c r="B523" s="144"/>
      <c r="C523" s="144"/>
      <c r="D523" s="415"/>
    </row>
    <row r="524" spans="1:4" ht="15" customHeight="1">
      <c r="A524" s="144">
        <v>524</v>
      </c>
      <c r="B524" s="144"/>
      <c r="C524" s="144"/>
      <c r="D524" s="415"/>
    </row>
    <row r="525" spans="1:4" ht="15" customHeight="1">
      <c r="A525" s="144">
        <v>525</v>
      </c>
      <c r="B525" s="144"/>
      <c r="C525" s="144"/>
      <c r="D525" s="415"/>
    </row>
    <row r="526" spans="1:4" ht="15" customHeight="1">
      <c r="A526" s="144">
        <v>526</v>
      </c>
      <c r="B526" s="144"/>
      <c r="C526" s="144"/>
      <c r="D526" s="415"/>
    </row>
    <row r="527" spans="1:4" ht="15" customHeight="1">
      <c r="A527" s="144">
        <v>527</v>
      </c>
      <c r="B527" s="160">
        <v>17</v>
      </c>
      <c r="C527" s="160" t="s">
        <v>520</v>
      </c>
      <c r="D527" s="414" t="s">
        <v>149</v>
      </c>
    </row>
    <row r="528" spans="1:4" ht="15" customHeight="1">
      <c r="A528" s="144">
        <v>528</v>
      </c>
      <c r="B528" s="160">
        <v>176</v>
      </c>
      <c r="C528" s="160" t="s">
        <v>521</v>
      </c>
      <c r="D528" s="415"/>
    </row>
    <row r="529" spans="1:4" ht="15" customHeight="1">
      <c r="A529" s="144">
        <v>529</v>
      </c>
      <c r="B529" s="160">
        <v>300</v>
      </c>
      <c r="C529" s="160" t="s">
        <v>522</v>
      </c>
      <c r="D529" s="415"/>
    </row>
    <row r="530" spans="1:4" ht="15" customHeight="1">
      <c r="A530" s="144">
        <v>530</v>
      </c>
      <c r="B530" s="160">
        <v>373</v>
      </c>
      <c r="C530" s="160" t="s">
        <v>523</v>
      </c>
      <c r="D530" s="415"/>
    </row>
    <row r="531" spans="1:4" ht="15" customHeight="1">
      <c r="A531" s="144">
        <v>531</v>
      </c>
      <c r="B531" s="160">
        <v>397</v>
      </c>
      <c r="C531" s="160" t="s">
        <v>524</v>
      </c>
      <c r="D531" s="415"/>
    </row>
    <row r="532" spans="1:4" ht="15" customHeight="1">
      <c r="A532" s="144">
        <v>532</v>
      </c>
      <c r="B532" s="160">
        <v>433</v>
      </c>
      <c r="C532" s="160" t="s">
        <v>525</v>
      </c>
      <c r="D532" s="415"/>
    </row>
    <row r="533" spans="1:4" ht="15" customHeight="1">
      <c r="A533" s="144">
        <v>533</v>
      </c>
      <c r="B533" s="160">
        <v>451</v>
      </c>
      <c r="C533" s="160" t="s">
        <v>526</v>
      </c>
      <c r="D533" s="415"/>
    </row>
    <row r="534" spans="1:4" ht="15" customHeight="1">
      <c r="A534" s="144">
        <v>534</v>
      </c>
      <c r="B534" s="160">
        <v>559</v>
      </c>
      <c r="C534" s="160" t="s">
        <v>527</v>
      </c>
      <c r="D534" s="415"/>
    </row>
    <row r="535" spans="1:4" ht="15" customHeight="1">
      <c r="A535" s="144">
        <v>535</v>
      </c>
      <c r="B535" s="160">
        <v>613</v>
      </c>
      <c r="C535" s="160" t="s">
        <v>528</v>
      </c>
      <c r="D535" s="415"/>
    </row>
    <row r="536" spans="1:4" ht="15" customHeight="1">
      <c r="A536" s="144">
        <v>536</v>
      </c>
      <c r="B536" s="160">
        <v>657</v>
      </c>
      <c r="C536" s="160" t="s">
        <v>529</v>
      </c>
      <c r="D536" s="415"/>
    </row>
    <row r="537" spans="1:4" ht="15" customHeight="1">
      <c r="A537" s="144">
        <v>537</v>
      </c>
      <c r="B537" s="160">
        <v>665</v>
      </c>
      <c r="C537" s="160" t="s">
        <v>530</v>
      </c>
      <c r="D537" s="415"/>
    </row>
    <row r="538" spans="1:4" ht="15" customHeight="1">
      <c r="A538" s="144">
        <v>538</v>
      </c>
      <c r="B538" s="160">
        <v>676</v>
      </c>
      <c r="C538" s="160" t="s">
        <v>531</v>
      </c>
      <c r="D538" s="415"/>
    </row>
    <row r="539" spans="1:4" ht="15" customHeight="1">
      <c r="A539" s="144">
        <v>539</v>
      </c>
      <c r="B539" s="160">
        <v>735</v>
      </c>
      <c r="C539" s="160" t="s">
        <v>532</v>
      </c>
      <c r="D539" s="415"/>
    </row>
    <row r="540" spans="1:4" ht="15" customHeight="1">
      <c r="A540" s="144">
        <v>540</v>
      </c>
      <c r="B540" s="160">
        <v>736</v>
      </c>
      <c r="C540" s="160" t="s">
        <v>533</v>
      </c>
      <c r="D540" s="415"/>
    </row>
    <row r="541" spans="1:4" ht="15" customHeight="1">
      <c r="A541" s="144">
        <v>541</v>
      </c>
      <c r="B541" s="160">
        <v>747</v>
      </c>
      <c r="C541" s="160" t="s">
        <v>534</v>
      </c>
      <c r="D541" s="415"/>
    </row>
    <row r="542" spans="1:4" ht="15" customHeight="1">
      <c r="A542" s="144">
        <v>542</v>
      </c>
      <c r="B542" s="160">
        <v>800</v>
      </c>
      <c r="C542" s="160" t="s">
        <v>535</v>
      </c>
      <c r="D542" s="415"/>
    </row>
    <row r="543" spans="1:4" ht="15" customHeight="1">
      <c r="A543" s="144">
        <v>543</v>
      </c>
      <c r="B543" s="160">
        <v>814</v>
      </c>
      <c r="C543" s="160" t="s">
        <v>536</v>
      </c>
      <c r="D543" s="415"/>
    </row>
    <row r="544" spans="1:4" ht="15" customHeight="1">
      <c r="A544" s="144">
        <v>544</v>
      </c>
      <c r="B544" s="160">
        <v>1243</v>
      </c>
      <c r="C544" s="160" t="s">
        <v>537</v>
      </c>
      <c r="D544" s="415"/>
    </row>
    <row r="545" spans="1:4" ht="15" customHeight="1">
      <c r="A545" s="144">
        <v>545</v>
      </c>
      <c r="B545" s="160">
        <v>1265</v>
      </c>
      <c r="C545" s="160" t="s">
        <v>538</v>
      </c>
      <c r="D545" s="415"/>
    </row>
    <row r="546" spans="1:4" ht="15" customHeight="1">
      <c r="A546" s="144">
        <v>546</v>
      </c>
      <c r="B546" s="144"/>
      <c r="C546" s="144"/>
      <c r="D546" s="415"/>
    </row>
    <row r="547" spans="1:4" ht="15" customHeight="1">
      <c r="A547" s="144">
        <v>547</v>
      </c>
      <c r="B547" s="144"/>
      <c r="C547" s="144"/>
      <c r="D547" s="415"/>
    </row>
    <row r="548" spans="1:4" ht="15" customHeight="1">
      <c r="A548" s="144">
        <v>548</v>
      </c>
      <c r="B548" s="144"/>
      <c r="C548" s="144"/>
      <c r="D548" s="415"/>
    </row>
    <row r="549" spans="1:4" ht="15" customHeight="1">
      <c r="A549" s="144">
        <v>549</v>
      </c>
      <c r="B549" s="144"/>
      <c r="C549" s="144"/>
      <c r="D549" s="415"/>
    </row>
    <row r="550" spans="1:4" ht="15" customHeight="1">
      <c r="A550" s="144">
        <v>550</v>
      </c>
      <c r="B550" s="144"/>
      <c r="C550" s="144"/>
      <c r="D550" s="415"/>
    </row>
    <row r="551" spans="1:4" ht="15" customHeight="1">
      <c r="A551" s="144">
        <v>551</v>
      </c>
      <c r="B551" s="144"/>
      <c r="C551" s="144"/>
      <c r="D551" s="415"/>
    </row>
    <row r="552" spans="1:4" ht="15" customHeight="1">
      <c r="A552" s="144">
        <v>552</v>
      </c>
      <c r="B552" s="144"/>
      <c r="C552" s="144"/>
      <c r="D552" s="415"/>
    </row>
    <row r="553" spans="1:4" ht="15" customHeight="1">
      <c r="A553" s="144">
        <v>553</v>
      </c>
      <c r="B553" s="144"/>
      <c r="C553" s="144"/>
      <c r="D553" s="415"/>
    </row>
    <row r="554" spans="1:4" ht="15" customHeight="1">
      <c r="A554" s="144">
        <v>554</v>
      </c>
      <c r="B554" s="144"/>
      <c r="C554" s="144"/>
      <c r="D554" s="415"/>
    </row>
    <row r="555" spans="1:4" ht="15" customHeight="1">
      <c r="A555" s="144">
        <v>555</v>
      </c>
      <c r="B555" s="144"/>
      <c r="C555" s="144"/>
      <c r="D555" s="415"/>
    </row>
    <row r="556" spans="1:4" ht="15" customHeight="1">
      <c r="A556" s="144">
        <v>556</v>
      </c>
      <c r="B556" s="144"/>
      <c r="C556" s="144"/>
      <c r="D556" s="415"/>
    </row>
    <row r="557" spans="1:4" ht="15" customHeight="1">
      <c r="A557" s="144">
        <v>557</v>
      </c>
      <c r="B557" s="144"/>
      <c r="C557" s="144"/>
      <c r="D557" s="415"/>
    </row>
    <row r="558" spans="1:4" ht="15" customHeight="1">
      <c r="A558" s="144">
        <v>558</v>
      </c>
      <c r="B558" s="144"/>
      <c r="C558" s="144"/>
      <c r="D558" s="415"/>
    </row>
    <row r="559" spans="1:4" ht="15" customHeight="1">
      <c r="A559" s="144">
        <v>559</v>
      </c>
      <c r="B559" s="144"/>
      <c r="C559" s="144"/>
      <c r="D559" s="415"/>
    </row>
    <row r="560" spans="1:4" ht="15" customHeight="1">
      <c r="A560" s="144">
        <v>560</v>
      </c>
      <c r="B560" s="144"/>
      <c r="C560" s="144"/>
      <c r="D560" s="415"/>
    </row>
    <row r="561" spans="1:4" ht="15" customHeight="1">
      <c r="A561" s="144">
        <v>561</v>
      </c>
      <c r="B561" s="144"/>
      <c r="C561" s="144"/>
      <c r="D561" s="415"/>
    </row>
    <row r="562" spans="1:4" ht="15" customHeight="1">
      <c r="A562" s="144">
        <v>562</v>
      </c>
      <c r="B562" s="160">
        <v>5</v>
      </c>
      <c r="C562" s="160" t="s">
        <v>539</v>
      </c>
      <c r="D562" s="415" t="s">
        <v>150</v>
      </c>
    </row>
    <row r="563" spans="1:4" ht="15" customHeight="1">
      <c r="A563" s="144">
        <v>563</v>
      </c>
      <c r="B563" s="160">
        <v>10</v>
      </c>
      <c r="C563" s="160" t="s">
        <v>540</v>
      </c>
      <c r="D563" s="415"/>
    </row>
    <row r="564" spans="1:4" ht="15" customHeight="1">
      <c r="A564" s="144">
        <v>564</v>
      </c>
      <c r="B564" s="160">
        <v>22</v>
      </c>
      <c r="C564" s="160" t="s">
        <v>541</v>
      </c>
      <c r="D564" s="415"/>
    </row>
    <row r="565" spans="1:4" ht="15" customHeight="1">
      <c r="A565" s="144">
        <v>565</v>
      </c>
      <c r="B565" s="160">
        <v>101</v>
      </c>
      <c r="C565" s="160" t="s">
        <v>542</v>
      </c>
      <c r="D565" s="415"/>
    </row>
    <row r="566" spans="1:4" ht="15" customHeight="1">
      <c r="A566" s="144">
        <v>566</v>
      </c>
      <c r="B566" s="160">
        <v>106</v>
      </c>
      <c r="C566" s="160" t="s">
        <v>543</v>
      </c>
      <c r="D566" s="415"/>
    </row>
    <row r="567" spans="1:4" ht="15" customHeight="1">
      <c r="A567" s="144">
        <v>567</v>
      </c>
      <c r="B567" s="160">
        <v>143</v>
      </c>
      <c r="C567" s="160" t="s">
        <v>544</v>
      </c>
      <c r="D567" s="415"/>
    </row>
    <row r="568" spans="1:4" ht="15" customHeight="1">
      <c r="A568" s="144">
        <v>568</v>
      </c>
      <c r="B568" s="160">
        <v>241</v>
      </c>
      <c r="C568" s="160" t="s">
        <v>545</v>
      </c>
      <c r="D568" s="415"/>
    </row>
    <row r="569" spans="1:4" ht="15" customHeight="1">
      <c r="A569" s="144">
        <v>569</v>
      </c>
      <c r="B569" s="160">
        <v>293</v>
      </c>
      <c r="C569" s="160" t="s">
        <v>546</v>
      </c>
      <c r="D569" s="415"/>
    </row>
    <row r="570" spans="1:4" ht="15" customHeight="1">
      <c r="A570" s="144">
        <v>570</v>
      </c>
      <c r="B570" s="160">
        <v>306</v>
      </c>
      <c r="C570" s="160" t="s">
        <v>547</v>
      </c>
      <c r="D570" s="415"/>
    </row>
    <row r="571" spans="1:4" ht="15" customHeight="1">
      <c r="A571" s="144">
        <v>571</v>
      </c>
      <c r="B571" s="160">
        <v>476</v>
      </c>
      <c r="C571" s="160" t="s">
        <v>548</v>
      </c>
      <c r="D571" s="415"/>
    </row>
    <row r="572" spans="1:4" ht="15" customHeight="1">
      <c r="A572" s="144">
        <v>572</v>
      </c>
      <c r="B572" s="160">
        <v>587</v>
      </c>
      <c r="C572" s="160" t="s">
        <v>549</v>
      </c>
      <c r="D572" s="415"/>
    </row>
    <row r="573" spans="1:4" ht="15" customHeight="1">
      <c r="A573" s="144">
        <v>573</v>
      </c>
      <c r="B573" s="160">
        <v>606</v>
      </c>
      <c r="C573" s="160" t="s">
        <v>550</v>
      </c>
      <c r="D573" s="415"/>
    </row>
    <row r="574" spans="1:4" ht="15" customHeight="1">
      <c r="A574" s="144">
        <v>574</v>
      </c>
      <c r="B574" s="160">
        <v>846</v>
      </c>
      <c r="C574" s="160" t="s">
        <v>551</v>
      </c>
      <c r="D574" s="415"/>
    </row>
    <row r="575" spans="1:4" ht="15" customHeight="1">
      <c r="A575" s="144">
        <v>575</v>
      </c>
      <c r="B575" s="160">
        <v>971</v>
      </c>
      <c r="C575" s="160" t="s">
        <v>552</v>
      </c>
      <c r="D575" s="415"/>
    </row>
    <row r="576" spans="1:4" ht="15" customHeight="1">
      <c r="A576" s="144">
        <v>576</v>
      </c>
      <c r="B576" s="160">
        <v>1227</v>
      </c>
      <c r="C576" s="160" t="s">
        <v>553</v>
      </c>
      <c r="D576" s="415"/>
    </row>
    <row r="577" spans="1:4" ht="15" customHeight="1">
      <c r="A577" s="144">
        <v>577</v>
      </c>
      <c r="B577" s="160">
        <v>1478</v>
      </c>
      <c r="C577" s="160" t="s">
        <v>554</v>
      </c>
      <c r="D577" s="415"/>
    </row>
    <row r="578" spans="1:4" ht="15" customHeight="1">
      <c r="A578" s="144">
        <v>578</v>
      </c>
      <c r="D578" s="415"/>
    </row>
    <row r="579" spans="1:4" ht="15" customHeight="1">
      <c r="A579" s="144">
        <v>579</v>
      </c>
      <c r="D579" s="415"/>
    </row>
    <row r="580" spans="1:4" ht="15" customHeight="1">
      <c r="A580" s="144">
        <v>580</v>
      </c>
      <c r="D580" s="415"/>
    </row>
    <row r="581" spans="1:4" ht="15" customHeight="1">
      <c r="A581" s="144">
        <v>581</v>
      </c>
      <c r="D581" s="415"/>
    </row>
    <row r="582" spans="1:4" ht="15" customHeight="1">
      <c r="A582" s="144">
        <v>582</v>
      </c>
      <c r="D582" s="415"/>
    </row>
    <row r="583" spans="1:4" ht="15" customHeight="1">
      <c r="A583" s="144">
        <v>583</v>
      </c>
      <c r="D583" s="415"/>
    </row>
    <row r="584" spans="1:4" ht="15" customHeight="1">
      <c r="A584" s="144">
        <v>584</v>
      </c>
      <c r="D584" s="415"/>
    </row>
    <row r="585" spans="1:4" ht="15" customHeight="1">
      <c r="A585" s="144">
        <v>585</v>
      </c>
      <c r="D585" s="415"/>
    </row>
    <row r="586" spans="1:4" ht="15" customHeight="1">
      <c r="A586" s="144">
        <v>586</v>
      </c>
      <c r="D586" s="415"/>
    </row>
    <row r="587" spans="1:4" ht="15" customHeight="1">
      <c r="A587" s="144">
        <v>587</v>
      </c>
      <c r="D587" s="415"/>
    </row>
    <row r="588" spans="1:4" ht="15" customHeight="1">
      <c r="A588" s="144">
        <v>588</v>
      </c>
      <c r="D588" s="415"/>
    </row>
    <row r="589" spans="1:4" ht="15" customHeight="1">
      <c r="A589" s="144">
        <v>589</v>
      </c>
      <c r="D589" s="415"/>
    </row>
    <row r="590" spans="1:4" ht="15" customHeight="1">
      <c r="A590" s="144">
        <v>590</v>
      </c>
      <c r="D590" s="415"/>
    </row>
    <row r="591" spans="1:4" ht="15" customHeight="1">
      <c r="A591" s="144">
        <v>591</v>
      </c>
      <c r="D591" s="415"/>
    </row>
    <row r="592" spans="1:4" ht="15" customHeight="1">
      <c r="A592" s="144">
        <v>592</v>
      </c>
      <c r="D592" s="415"/>
    </row>
    <row r="593" spans="1:4" ht="15" customHeight="1">
      <c r="A593" s="144">
        <v>593</v>
      </c>
      <c r="D593" s="415"/>
    </row>
    <row r="594" spans="1:4" ht="15" customHeight="1">
      <c r="A594" s="144">
        <v>594</v>
      </c>
      <c r="D594" s="415"/>
    </row>
    <row r="595" spans="1:4" ht="15" customHeight="1">
      <c r="A595" s="144">
        <v>595</v>
      </c>
      <c r="D595" s="415"/>
    </row>
    <row r="596" spans="1:4" ht="15" customHeight="1">
      <c r="A596" s="144">
        <v>596</v>
      </c>
      <c r="B596" s="160">
        <v>67</v>
      </c>
      <c r="C596" s="160" t="s">
        <v>555</v>
      </c>
      <c r="D596" s="414" t="s">
        <v>151</v>
      </c>
    </row>
    <row r="597" spans="1:4" ht="15" customHeight="1">
      <c r="A597" s="144">
        <v>597</v>
      </c>
      <c r="B597" s="160">
        <v>182</v>
      </c>
      <c r="C597" s="160" t="s">
        <v>556</v>
      </c>
      <c r="D597" s="415"/>
    </row>
    <row r="598" spans="1:4" ht="15" customHeight="1">
      <c r="A598" s="144">
        <v>598</v>
      </c>
      <c r="B598" s="160">
        <v>224</v>
      </c>
      <c r="C598" s="160" t="s">
        <v>557</v>
      </c>
      <c r="D598" s="415"/>
    </row>
    <row r="599" spans="1:4" ht="15" customHeight="1">
      <c r="A599" s="144">
        <v>599</v>
      </c>
      <c r="B599" s="160">
        <v>226</v>
      </c>
      <c r="C599" s="160" t="s">
        <v>558</v>
      </c>
      <c r="D599" s="415"/>
    </row>
    <row r="600" spans="1:4" ht="15" customHeight="1">
      <c r="A600" s="144">
        <v>600</v>
      </c>
      <c r="B600" s="160">
        <v>229</v>
      </c>
      <c r="C600" s="160" t="s">
        <v>559</v>
      </c>
      <c r="D600" s="415"/>
    </row>
    <row r="601" spans="1:4" ht="15" customHeight="1">
      <c r="A601" s="144">
        <v>601</v>
      </c>
      <c r="B601" s="160">
        <v>235</v>
      </c>
      <c r="C601" s="160" t="s">
        <v>560</v>
      </c>
      <c r="D601" s="415"/>
    </row>
    <row r="602" spans="1:4" ht="15" customHeight="1">
      <c r="A602" s="144">
        <v>602</v>
      </c>
      <c r="B602" s="160">
        <v>259</v>
      </c>
      <c r="C602" s="160" t="s">
        <v>561</v>
      </c>
      <c r="D602" s="415"/>
    </row>
    <row r="603" spans="1:4" ht="15" customHeight="1">
      <c r="A603" s="144">
        <v>603</v>
      </c>
      <c r="B603" s="160">
        <v>278</v>
      </c>
      <c r="C603" s="160" t="s">
        <v>562</v>
      </c>
      <c r="D603" s="415"/>
    </row>
    <row r="604" spans="1:4" ht="15" customHeight="1">
      <c r="A604" s="144">
        <v>604</v>
      </c>
      <c r="B604" s="160">
        <v>350</v>
      </c>
      <c r="C604" s="160" t="s">
        <v>563</v>
      </c>
      <c r="D604" s="415"/>
    </row>
    <row r="605" spans="1:4" ht="15" customHeight="1">
      <c r="A605" s="144">
        <v>605</v>
      </c>
      <c r="B605" s="160">
        <v>352</v>
      </c>
      <c r="C605" s="160" t="s">
        <v>564</v>
      </c>
      <c r="D605" s="415"/>
    </row>
    <row r="606" spans="1:4" ht="15" customHeight="1">
      <c r="A606" s="144">
        <v>606</v>
      </c>
      <c r="B606" s="160">
        <v>439</v>
      </c>
      <c r="C606" s="160" t="s">
        <v>565</v>
      </c>
      <c r="D606" s="415"/>
    </row>
    <row r="607" spans="1:4" ht="15" customHeight="1">
      <c r="A607" s="144">
        <v>607</v>
      </c>
      <c r="B607" s="160">
        <v>466</v>
      </c>
      <c r="C607" s="160" t="s">
        <v>566</v>
      </c>
      <c r="D607" s="415"/>
    </row>
    <row r="608" spans="1:4" ht="15" customHeight="1">
      <c r="A608" s="144">
        <v>608</v>
      </c>
      <c r="B608" s="160">
        <v>477</v>
      </c>
      <c r="C608" s="160" t="s">
        <v>567</v>
      </c>
      <c r="D608" s="415"/>
    </row>
    <row r="609" spans="1:4" ht="15" customHeight="1">
      <c r="A609" s="144">
        <v>609</v>
      </c>
      <c r="B609" s="160">
        <v>515</v>
      </c>
      <c r="C609" s="160" t="s">
        <v>568</v>
      </c>
      <c r="D609" s="415"/>
    </row>
    <row r="610" spans="1:4" ht="15" customHeight="1">
      <c r="A610" s="144">
        <v>610</v>
      </c>
      <c r="B610" s="160">
        <v>656</v>
      </c>
      <c r="C610" s="160" t="s">
        <v>569</v>
      </c>
      <c r="D610" s="415"/>
    </row>
    <row r="611" spans="1:4" ht="15" customHeight="1">
      <c r="A611" s="144">
        <v>611</v>
      </c>
      <c r="B611" s="160">
        <v>838</v>
      </c>
      <c r="C611" s="160" t="s">
        <v>570</v>
      </c>
      <c r="D611" s="415"/>
    </row>
    <row r="612" spans="1:4" ht="15" customHeight="1">
      <c r="A612" s="144">
        <v>612</v>
      </c>
      <c r="B612" s="160">
        <v>1200</v>
      </c>
      <c r="C612" s="160" t="s">
        <v>571</v>
      </c>
      <c r="D612" s="415"/>
    </row>
    <row r="613" spans="1:4" ht="15" customHeight="1">
      <c r="A613" s="144">
        <v>613</v>
      </c>
      <c r="D613" s="415"/>
    </row>
    <row r="614" spans="1:4" ht="15" customHeight="1">
      <c r="A614" s="144">
        <v>614</v>
      </c>
      <c r="D614" s="415"/>
    </row>
    <row r="615" spans="1:4" ht="15" customHeight="1">
      <c r="A615" s="144">
        <v>615</v>
      </c>
      <c r="D615" s="415"/>
    </row>
    <row r="616" spans="1:4" ht="15" customHeight="1">
      <c r="A616" s="144">
        <v>616</v>
      </c>
      <c r="D616" s="415"/>
    </row>
    <row r="617" spans="1:4" ht="15" customHeight="1">
      <c r="A617" s="144">
        <v>617</v>
      </c>
      <c r="D617" s="415"/>
    </row>
    <row r="618" spans="1:4" ht="15" customHeight="1">
      <c r="A618" s="144">
        <v>618</v>
      </c>
      <c r="D618" s="415"/>
    </row>
    <row r="619" spans="1:4" ht="15" customHeight="1">
      <c r="A619" s="144">
        <v>619</v>
      </c>
      <c r="D619" s="415"/>
    </row>
    <row r="620" spans="1:4" ht="15" customHeight="1">
      <c r="A620" s="144">
        <v>620</v>
      </c>
      <c r="D620" s="415"/>
    </row>
    <row r="621" spans="1:4" ht="15" customHeight="1">
      <c r="A621" s="144">
        <v>621</v>
      </c>
      <c r="D621" s="415"/>
    </row>
    <row r="622" spans="1:4" ht="15" customHeight="1">
      <c r="A622" s="144">
        <v>622</v>
      </c>
      <c r="D622" s="415"/>
    </row>
    <row r="623" spans="1:4" ht="15" customHeight="1">
      <c r="A623" s="144">
        <v>623</v>
      </c>
      <c r="D623" s="415"/>
    </row>
    <row r="624" spans="1:4" ht="15" customHeight="1">
      <c r="A624" s="144">
        <v>624</v>
      </c>
      <c r="D624" s="415"/>
    </row>
    <row r="625" spans="1:4" ht="15" customHeight="1">
      <c r="A625" s="144">
        <v>625</v>
      </c>
      <c r="D625" s="415"/>
    </row>
    <row r="626" spans="1:4" ht="15" customHeight="1">
      <c r="A626" s="144">
        <v>626</v>
      </c>
      <c r="D626" s="415"/>
    </row>
    <row r="627" spans="1:4" ht="15" customHeight="1">
      <c r="A627" s="144">
        <v>627</v>
      </c>
      <c r="D627" s="415"/>
    </row>
    <row r="628" spans="1:4" ht="15" customHeight="1">
      <c r="A628" s="144">
        <v>628</v>
      </c>
      <c r="D628" s="415"/>
    </row>
    <row r="629" spans="1:4" ht="15" customHeight="1">
      <c r="A629" s="144">
        <v>629</v>
      </c>
      <c r="D629" s="415"/>
    </row>
    <row r="630" spans="1:4" ht="15" customHeight="1">
      <c r="A630" s="144">
        <v>630</v>
      </c>
      <c r="D630" s="415"/>
    </row>
    <row r="631" spans="1:4" ht="15" customHeight="1">
      <c r="A631" s="144">
        <v>631</v>
      </c>
      <c r="B631" s="160">
        <v>133</v>
      </c>
      <c r="C631" s="160" t="s">
        <v>572</v>
      </c>
      <c r="D631" s="414" t="s">
        <v>152</v>
      </c>
    </row>
    <row r="632" spans="1:4" ht="15" customHeight="1">
      <c r="A632" s="144">
        <v>632</v>
      </c>
      <c r="B632" s="160">
        <v>201</v>
      </c>
      <c r="C632" s="160" t="s">
        <v>573</v>
      </c>
      <c r="D632" s="415"/>
    </row>
    <row r="633" spans="1:4" ht="15" customHeight="1">
      <c r="A633" s="144">
        <v>633</v>
      </c>
      <c r="B633" s="160">
        <v>206</v>
      </c>
      <c r="C633" s="160" t="s">
        <v>574</v>
      </c>
      <c r="D633" s="415"/>
    </row>
    <row r="634" spans="1:4" ht="15" customHeight="1">
      <c r="A634" s="144">
        <v>634</v>
      </c>
      <c r="B634" s="160">
        <v>217</v>
      </c>
      <c r="C634" s="160" t="s">
        <v>575</v>
      </c>
      <c r="D634" s="415"/>
    </row>
    <row r="635" spans="1:4" ht="15" customHeight="1">
      <c r="A635" s="144">
        <v>635</v>
      </c>
      <c r="B635" s="160">
        <v>238</v>
      </c>
      <c r="C635" s="160" t="s">
        <v>576</v>
      </c>
      <c r="D635" s="415"/>
    </row>
    <row r="636" spans="1:4" ht="15" customHeight="1">
      <c r="A636" s="144">
        <v>636</v>
      </c>
      <c r="B636" s="160">
        <v>275</v>
      </c>
      <c r="C636" s="160" t="s">
        <v>577</v>
      </c>
      <c r="D636" s="415"/>
    </row>
    <row r="637" spans="1:4" ht="15" customHeight="1">
      <c r="A637" s="144">
        <v>637</v>
      </c>
      <c r="B637" s="160">
        <v>301</v>
      </c>
      <c r="C637" s="160" t="s">
        <v>578</v>
      </c>
      <c r="D637" s="415"/>
    </row>
    <row r="638" spans="1:4" ht="15" customHeight="1">
      <c r="A638" s="144">
        <v>638</v>
      </c>
      <c r="B638" s="160">
        <v>608</v>
      </c>
      <c r="C638" s="160" t="s">
        <v>579</v>
      </c>
      <c r="D638" s="415"/>
    </row>
    <row r="639" spans="1:4" ht="15" customHeight="1">
      <c r="A639" s="144">
        <v>639</v>
      </c>
      <c r="B639" s="160">
        <v>637</v>
      </c>
      <c r="C639" s="160" t="s">
        <v>580</v>
      </c>
      <c r="D639" s="415"/>
    </row>
    <row r="640" spans="1:4" ht="15" customHeight="1">
      <c r="A640" s="144">
        <v>640</v>
      </c>
      <c r="B640" s="160">
        <v>671</v>
      </c>
      <c r="C640" s="160" t="s">
        <v>581</v>
      </c>
      <c r="D640" s="415"/>
    </row>
    <row r="641" spans="1:4" ht="15" customHeight="1">
      <c r="A641" s="144">
        <v>641</v>
      </c>
      <c r="B641" s="160">
        <v>711</v>
      </c>
      <c r="C641" s="160" t="s">
        <v>582</v>
      </c>
      <c r="D641" s="415"/>
    </row>
    <row r="642" spans="1:4" ht="15" customHeight="1">
      <c r="A642" s="144">
        <v>642</v>
      </c>
      <c r="B642" s="160">
        <v>841</v>
      </c>
      <c r="C642" s="160" t="s">
        <v>583</v>
      </c>
      <c r="D642" s="415"/>
    </row>
    <row r="643" spans="1:4" ht="15" customHeight="1">
      <c r="A643" s="144">
        <v>643</v>
      </c>
      <c r="D643" s="415"/>
    </row>
    <row r="644" spans="1:4" ht="15" customHeight="1">
      <c r="A644" s="144">
        <v>644</v>
      </c>
      <c r="D644" s="415"/>
    </row>
    <row r="645" spans="1:4" ht="15" customHeight="1">
      <c r="A645" s="144">
        <v>645</v>
      </c>
      <c r="D645" s="415"/>
    </row>
    <row r="646" spans="1:4" ht="15" customHeight="1">
      <c r="A646" s="144">
        <v>646</v>
      </c>
      <c r="D646" s="415"/>
    </row>
    <row r="647" spans="1:4" ht="15" customHeight="1">
      <c r="A647" s="144">
        <v>647</v>
      </c>
      <c r="D647" s="415"/>
    </row>
    <row r="648" spans="1:4" ht="15" customHeight="1">
      <c r="A648" s="144">
        <v>648</v>
      </c>
      <c r="D648" s="415"/>
    </row>
    <row r="649" spans="1:4" ht="15" customHeight="1">
      <c r="A649" s="144">
        <v>649</v>
      </c>
      <c r="D649" s="415"/>
    </row>
    <row r="650" spans="1:4" ht="15" customHeight="1">
      <c r="A650" s="144">
        <v>650</v>
      </c>
      <c r="D650" s="415"/>
    </row>
    <row r="651" spans="1:4" ht="15" customHeight="1">
      <c r="A651" s="144">
        <v>651</v>
      </c>
      <c r="D651" s="415"/>
    </row>
    <row r="652" spans="1:4" ht="15" customHeight="1">
      <c r="A652" s="144">
        <v>652</v>
      </c>
      <c r="D652" s="415"/>
    </row>
    <row r="653" spans="1:4" ht="15" customHeight="1">
      <c r="A653" s="144">
        <v>653</v>
      </c>
      <c r="D653" s="415"/>
    </row>
    <row r="654" spans="1:4" ht="15" customHeight="1">
      <c r="A654" s="144">
        <v>654</v>
      </c>
      <c r="D654" s="415"/>
    </row>
    <row r="655" spans="1:4" ht="15" customHeight="1">
      <c r="A655" s="144">
        <v>655</v>
      </c>
      <c r="D655" s="415"/>
    </row>
    <row r="656" spans="1:4" ht="15" customHeight="1">
      <c r="A656" s="144">
        <v>656</v>
      </c>
      <c r="D656" s="415"/>
    </row>
    <row r="657" spans="1:4" ht="15" customHeight="1">
      <c r="A657" s="144">
        <v>657</v>
      </c>
      <c r="D657" s="415"/>
    </row>
    <row r="658" spans="1:4" ht="15" customHeight="1">
      <c r="A658" s="144">
        <v>658</v>
      </c>
      <c r="D658" s="415"/>
    </row>
    <row r="659" spans="1:4" ht="15" customHeight="1">
      <c r="A659" s="144">
        <v>659</v>
      </c>
      <c r="D659" s="415"/>
    </row>
    <row r="660" spans="1:4" ht="15" customHeight="1">
      <c r="A660" s="144">
        <v>660</v>
      </c>
      <c r="D660" s="415"/>
    </row>
    <row r="661" spans="1:4" ht="15" customHeight="1">
      <c r="A661" s="144">
        <v>661</v>
      </c>
      <c r="D661" s="415"/>
    </row>
    <row r="662" spans="1:4" ht="15" customHeight="1">
      <c r="A662" s="144">
        <v>662</v>
      </c>
      <c r="D662" s="415"/>
    </row>
    <row r="663" spans="1:4" ht="15" customHeight="1">
      <c r="A663" s="144">
        <v>663</v>
      </c>
      <c r="D663" s="415"/>
    </row>
    <row r="664" spans="1:4" ht="15" customHeight="1">
      <c r="A664" s="144">
        <v>664</v>
      </c>
      <c r="D664" s="415"/>
    </row>
    <row r="665" spans="1:4" ht="15" customHeight="1">
      <c r="A665" s="144">
        <v>665</v>
      </c>
      <c r="D665" s="415"/>
    </row>
    <row r="666" spans="1:4" ht="15" customHeight="1">
      <c r="A666" s="144">
        <v>666</v>
      </c>
      <c r="B666" s="160">
        <v>391</v>
      </c>
      <c r="C666" s="160" t="s">
        <v>584</v>
      </c>
      <c r="D666" s="414" t="s">
        <v>153</v>
      </c>
    </row>
    <row r="667" spans="1:4" ht="15" customHeight="1">
      <c r="A667" s="144">
        <v>667</v>
      </c>
      <c r="B667" s="160">
        <v>490</v>
      </c>
      <c r="C667" s="160" t="s">
        <v>585</v>
      </c>
      <c r="D667" s="415"/>
    </row>
    <row r="668" spans="1:4" ht="15" customHeight="1">
      <c r="A668" s="144">
        <v>668</v>
      </c>
      <c r="B668" s="160">
        <v>511</v>
      </c>
      <c r="C668" s="160" t="s">
        <v>586</v>
      </c>
      <c r="D668" s="415"/>
    </row>
    <row r="669" spans="1:4" ht="15" customHeight="1">
      <c r="A669" s="144">
        <v>669</v>
      </c>
      <c r="B669" s="160">
        <v>594</v>
      </c>
      <c r="C669" s="160" t="s">
        <v>587</v>
      </c>
      <c r="D669" s="415"/>
    </row>
    <row r="670" spans="1:4" ht="15" customHeight="1">
      <c r="A670" s="144">
        <v>670</v>
      </c>
      <c r="B670" s="160">
        <v>611</v>
      </c>
      <c r="C670" s="160" t="s">
        <v>588</v>
      </c>
      <c r="D670" s="415"/>
    </row>
    <row r="671" spans="1:4" ht="15" customHeight="1">
      <c r="A671" s="144">
        <v>671</v>
      </c>
      <c r="B671" s="160">
        <v>636</v>
      </c>
      <c r="C671" s="160" t="s">
        <v>589</v>
      </c>
      <c r="D671" s="415"/>
    </row>
    <row r="672" spans="1:4" ht="15" customHeight="1">
      <c r="A672" s="144">
        <v>672</v>
      </c>
      <c r="B672" s="160">
        <v>822</v>
      </c>
      <c r="C672" s="160" t="s">
        <v>590</v>
      </c>
      <c r="D672" s="415"/>
    </row>
    <row r="673" spans="1:4" ht="15" customHeight="1">
      <c r="A673" s="144">
        <v>673</v>
      </c>
      <c r="B673" s="160">
        <v>850</v>
      </c>
      <c r="C673" s="160" t="s">
        <v>591</v>
      </c>
      <c r="D673" s="415"/>
    </row>
    <row r="674" spans="1:4" ht="15" customHeight="1">
      <c r="A674" s="144">
        <v>674</v>
      </c>
      <c r="B674" s="160">
        <v>9999</v>
      </c>
      <c r="C674" s="160" t="s">
        <v>592</v>
      </c>
      <c r="D674" s="415"/>
    </row>
    <row r="675" spans="1:4" ht="15" customHeight="1">
      <c r="A675" s="144">
        <v>675</v>
      </c>
      <c r="D675" s="415"/>
    </row>
    <row r="676" spans="1:4" ht="15" customHeight="1">
      <c r="A676" s="144">
        <v>676</v>
      </c>
      <c r="D676" s="415"/>
    </row>
    <row r="677" spans="1:4" ht="15" customHeight="1">
      <c r="A677" s="144">
        <v>677</v>
      </c>
      <c r="D677" s="415"/>
    </row>
    <row r="678" spans="1:4" ht="15" customHeight="1">
      <c r="A678" s="144">
        <v>678</v>
      </c>
      <c r="D678" s="415"/>
    </row>
    <row r="679" spans="1:4" ht="15" customHeight="1">
      <c r="A679" s="144">
        <v>679</v>
      </c>
      <c r="D679" s="415"/>
    </row>
    <row r="680" spans="1:4" ht="15" customHeight="1">
      <c r="A680" s="144">
        <v>680</v>
      </c>
      <c r="D680" s="415"/>
    </row>
    <row r="681" spans="1:4" ht="15" customHeight="1">
      <c r="A681" s="144">
        <v>681</v>
      </c>
      <c r="D681" s="415"/>
    </row>
    <row r="682" spans="1:4" ht="15" customHeight="1">
      <c r="A682" s="144">
        <v>682</v>
      </c>
      <c r="D682" s="415"/>
    </row>
    <row r="683" spans="1:4" ht="15" customHeight="1">
      <c r="A683" s="144">
        <v>683</v>
      </c>
      <c r="D683" s="415"/>
    </row>
    <row r="684" spans="1:4" ht="15" customHeight="1">
      <c r="A684" s="144">
        <v>684</v>
      </c>
      <c r="D684" s="415"/>
    </row>
    <row r="685" spans="1:4" ht="15" customHeight="1">
      <c r="A685" s="144">
        <v>685</v>
      </c>
      <c r="D685" s="415"/>
    </row>
    <row r="686" spans="1:4" ht="15" customHeight="1">
      <c r="A686" s="144">
        <v>686</v>
      </c>
      <c r="D686" s="415"/>
    </row>
    <row r="687" spans="1:4" ht="14" customHeight="1">
      <c r="A687" s="144">
        <v>687</v>
      </c>
      <c r="D687" s="415"/>
    </row>
    <row r="688" spans="1:4" ht="14" customHeight="1">
      <c r="A688" s="144">
        <v>688</v>
      </c>
      <c r="D688" s="415"/>
    </row>
    <row r="689" spans="1:4" ht="14" customHeight="1">
      <c r="A689" s="144">
        <v>689</v>
      </c>
      <c r="D689" s="415"/>
    </row>
    <row r="690" spans="1:4" ht="14" customHeight="1">
      <c r="A690" s="144">
        <v>690</v>
      </c>
      <c r="D690" s="415"/>
    </row>
    <row r="691" spans="1:4" ht="14" customHeight="1">
      <c r="A691" s="144">
        <v>691</v>
      </c>
      <c r="D691" s="415"/>
    </row>
    <row r="692" spans="1:4" ht="14" customHeight="1">
      <c r="A692" s="144">
        <v>692</v>
      </c>
      <c r="D692" s="415"/>
    </row>
    <row r="693" spans="1:4" ht="15" customHeight="1">
      <c r="A693" s="144">
        <v>693</v>
      </c>
      <c r="D693" s="415"/>
    </row>
    <row r="694" spans="1:4" ht="15" customHeight="1">
      <c r="A694" s="144">
        <v>694</v>
      </c>
      <c r="D694" s="415"/>
    </row>
    <row r="695" spans="1:4" ht="15" customHeight="1">
      <c r="A695" s="144">
        <v>695</v>
      </c>
      <c r="D695" s="415"/>
    </row>
    <row r="696" spans="1:4" ht="15" customHeight="1">
      <c r="A696" s="144">
        <v>696</v>
      </c>
      <c r="D696" s="415"/>
    </row>
    <row r="697" spans="1:4" ht="15" customHeight="1">
      <c r="A697" s="144">
        <v>697</v>
      </c>
      <c r="D697" s="415"/>
    </row>
    <row r="698" spans="1:4" ht="15" customHeight="1">
      <c r="A698" s="144">
        <v>698</v>
      </c>
      <c r="D698" s="415"/>
    </row>
    <row r="699" spans="1:4" ht="15" customHeight="1">
      <c r="A699" s="144">
        <v>699</v>
      </c>
      <c r="D699" s="415"/>
    </row>
    <row r="700" spans="1:4" ht="15" customHeight="1">
      <c r="A700" s="144">
        <v>700</v>
      </c>
      <c r="D700" s="415"/>
    </row>
    <row r="701" spans="1:4" ht="15" customHeight="1">
      <c r="A701" s="144">
        <v>701</v>
      </c>
      <c r="D701" s="415"/>
    </row>
    <row r="702" spans="1:4" ht="15" customHeight="1">
      <c r="A702" s="144">
        <v>702</v>
      </c>
      <c r="B702" s="160">
        <v>1</v>
      </c>
      <c r="C702" s="160" t="s">
        <v>593</v>
      </c>
      <c r="D702" s="430" t="s">
        <v>154</v>
      </c>
    </row>
    <row r="703" spans="1:4" ht="15" customHeight="1">
      <c r="A703" s="144">
        <v>703</v>
      </c>
      <c r="B703" s="160">
        <v>30</v>
      </c>
      <c r="C703" s="160" t="s">
        <v>594</v>
      </c>
      <c r="D703" s="425"/>
    </row>
    <row r="704" spans="1:4" ht="15" customHeight="1">
      <c r="A704" s="144">
        <v>704</v>
      </c>
      <c r="B704" s="160">
        <v>821</v>
      </c>
      <c r="C704" s="160" t="s">
        <v>595</v>
      </c>
      <c r="D704" s="425"/>
    </row>
    <row r="705" spans="1:4" ht="15" customHeight="1">
      <c r="A705" s="144">
        <v>705</v>
      </c>
      <c r="B705" s="160">
        <v>1183</v>
      </c>
      <c r="C705" s="160" t="s">
        <v>596</v>
      </c>
      <c r="D705" s="425"/>
    </row>
    <row r="706" spans="1:4" ht="15" customHeight="1">
      <c r="A706" s="144">
        <v>706</v>
      </c>
      <c r="B706" s="160">
        <v>1197</v>
      </c>
      <c r="C706" s="160" t="s">
        <v>597</v>
      </c>
      <c r="D706" s="425"/>
    </row>
    <row r="707" spans="1:4" ht="15" customHeight="1">
      <c r="A707" s="144">
        <v>707</v>
      </c>
      <c r="B707" s="160">
        <v>1207</v>
      </c>
      <c r="C707" s="160" t="s">
        <v>598</v>
      </c>
      <c r="D707" s="425"/>
    </row>
    <row r="708" spans="1:4" ht="15" customHeight="1">
      <c r="A708" s="144">
        <v>708</v>
      </c>
      <c r="B708" s="160">
        <v>1211</v>
      </c>
      <c r="C708" s="160" t="s">
        <v>599</v>
      </c>
      <c r="D708" s="425"/>
    </row>
    <row r="709" spans="1:4" ht="15" customHeight="1">
      <c r="A709" s="144">
        <v>709</v>
      </c>
      <c r="B709" s="160">
        <v>1216</v>
      </c>
      <c r="C709" s="160" t="s">
        <v>600</v>
      </c>
      <c r="D709" s="425"/>
    </row>
    <row r="710" spans="1:4" ht="15" customHeight="1">
      <c r="A710" s="144">
        <v>710</v>
      </c>
      <c r="B710" s="160">
        <v>1218</v>
      </c>
      <c r="C710" s="160" t="s">
        <v>601</v>
      </c>
      <c r="D710" s="425"/>
    </row>
    <row r="711" spans="1:4" ht="15" customHeight="1">
      <c r="A711" s="144">
        <v>711</v>
      </c>
      <c r="B711" s="160">
        <v>1420</v>
      </c>
      <c r="C711" s="160" t="s">
        <v>602</v>
      </c>
      <c r="D711" s="425"/>
    </row>
    <row r="712" spans="1:4" ht="15" customHeight="1">
      <c r="A712" s="144">
        <v>712</v>
      </c>
      <c r="B712" s="160">
        <v>1421</v>
      </c>
      <c r="C712" s="160" t="s">
        <v>603</v>
      </c>
      <c r="D712" s="425"/>
    </row>
    <row r="713" spans="1:4" ht="15" customHeight="1">
      <c r="A713" s="144">
        <v>713</v>
      </c>
      <c r="B713" s="160">
        <v>1422</v>
      </c>
      <c r="C713" s="160" t="s">
        <v>604</v>
      </c>
      <c r="D713" s="425"/>
    </row>
    <row r="714" spans="1:4" ht="15" customHeight="1">
      <c r="A714" s="144">
        <v>714</v>
      </c>
      <c r="B714" s="160">
        <v>1423</v>
      </c>
      <c r="C714" s="160" t="s">
        <v>605</v>
      </c>
      <c r="D714" s="425"/>
    </row>
    <row r="715" spans="1:4" ht="15" customHeight="1">
      <c r="A715" s="144">
        <v>715</v>
      </c>
      <c r="B715" s="160">
        <v>1424</v>
      </c>
      <c r="C715" s="160" t="s">
        <v>606</v>
      </c>
      <c r="D715" s="425"/>
    </row>
    <row r="716" spans="1:4" ht="15" customHeight="1">
      <c r="A716" s="144">
        <v>716</v>
      </c>
      <c r="B716" s="160">
        <v>1425</v>
      </c>
      <c r="C716" s="160" t="s">
        <v>607</v>
      </c>
      <c r="D716" s="425"/>
    </row>
    <row r="717" spans="1:4" ht="15" customHeight="1">
      <c r="A717" s="144">
        <v>717</v>
      </c>
      <c r="B717" s="160">
        <v>1427</v>
      </c>
      <c r="C717" s="160" t="s">
        <v>608</v>
      </c>
      <c r="D717" s="425"/>
    </row>
    <row r="718" spans="1:4" ht="15" customHeight="1">
      <c r="A718" s="144">
        <v>718</v>
      </c>
      <c r="B718" s="160">
        <v>1428</v>
      </c>
      <c r="C718" s="160" t="s">
        <v>609</v>
      </c>
      <c r="D718" s="425"/>
    </row>
    <row r="719" spans="1:4" ht="15" customHeight="1">
      <c r="A719" s="144">
        <v>719</v>
      </c>
      <c r="B719" s="160">
        <v>1429</v>
      </c>
      <c r="C719" s="160" t="s">
        <v>610</v>
      </c>
      <c r="D719" s="425"/>
    </row>
    <row r="720" spans="1:4" ht="15" customHeight="1">
      <c r="A720" s="144">
        <v>720</v>
      </c>
      <c r="B720" s="160">
        <v>1430</v>
      </c>
      <c r="C720" s="160" t="s">
        <v>611</v>
      </c>
      <c r="D720" s="425"/>
    </row>
    <row r="721" spans="1:4" ht="15" customHeight="1">
      <c r="A721" s="144">
        <v>721</v>
      </c>
      <c r="B721" s="160">
        <v>1431</v>
      </c>
      <c r="C721" s="160" t="s">
        <v>612</v>
      </c>
      <c r="D721" s="425"/>
    </row>
    <row r="722" spans="1:4" ht="15" customHeight="1">
      <c r="A722" s="144">
        <v>722</v>
      </c>
      <c r="B722" s="160">
        <v>1432</v>
      </c>
      <c r="C722" s="160" t="s">
        <v>613</v>
      </c>
      <c r="D722" s="425"/>
    </row>
    <row r="723" spans="1:4" ht="15" customHeight="1">
      <c r="A723" s="144">
        <v>723</v>
      </c>
      <c r="B723" s="160">
        <v>1433</v>
      </c>
      <c r="C723" s="160" t="s">
        <v>614</v>
      </c>
      <c r="D723" s="425"/>
    </row>
    <row r="724" spans="1:4" ht="15" customHeight="1">
      <c r="A724" s="144">
        <v>724</v>
      </c>
      <c r="B724" s="160">
        <v>1436</v>
      </c>
      <c r="C724" s="160" t="s">
        <v>615</v>
      </c>
      <c r="D724" s="425"/>
    </row>
    <row r="725" spans="1:4" ht="15" customHeight="1">
      <c r="A725" s="144">
        <v>725</v>
      </c>
      <c r="B725" s="160">
        <v>1459</v>
      </c>
      <c r="C725" s="160" t="s">
        <v>616</v>
      </c>
      <c r="D725" s="425"/>
    </row>
    <row r="726" spans="1:4" ht="15" customHeight="1">
      <c r="A726" s="144">
        <v>726</v>
      </c>
      <c r="B726" s="160">
        <v>1461</v>
      </c>
      <c r="C726" s="160" t="s">
        <v>617</v>
      </c>
      <c r="D726" s="425"/>
    </row>
    <row r="727" spans="1:4" ht="15" customHeight="1">
      <c r="A727" s="144">
        <v>727</v>
      </c>
      <c r="B727" s="160">
        <v>1464</v>
      </c>
      <c r="C727" s="160" t="s">
        <v>618</v>
      </c>
      <c r="D727" s="425"/>
    </row>
    <row r="728" spans="1:4" ht="15" customHeight="1">
      <c r="A728" s="144">
        <v>728</v>
      </c>
      <c r="B728" s="160">
        <v>1465</v>
      </c>
      <c r="C728" s="160" t="s">
        <v>619</v>
      </c>
      <c r="D728" s="425"/>
    </row>
    <row r="729" spans="1:4" ht="15" customHeight="1">
      <c r="A729" s="144">
        <v>729</v>
      </c>
      <c r="B729" s="160"/>
      <c r="C729" s="160"/>
      <c r="D729" s="171"/>
    </row>
    <row r="730" spans="1:4" ht="15" customHeight="1">
      <c r="A730" s="144">
        <v>730</v>
      </c>
      <c r="B730" s="160"/>
      <c r="C730" s="160"/>
      <c r="D730" s="171"/>
    </row>
    <row r="731" spans="1:4" ht="15" customHeight="1">
      <c r="A731" s="144">
        <v>731</v>
      </c>
      <c r="B731" s="160"/>
      <c r="C731" s="160"/>
      <c r="D731" s="171"/>
    </row>
    <row r="732" spans="1:4" ht="15" customHeight="1">
      <c r="A732" s="144">
        <v>732</v>
      </c>
    </row>
    <row r="733" spans="1:4" ht="15" customHeight="1">
      <c r="A733" s="144">
        <v>733</v>
      </c>
    </row>
    <row r="734" spans="1:4" ht="15" customHeight="1">
      <c r="A734" s="144">
        <v>734</v>
      </c>
    </row>
    <row r="735" spans="1:4" ht="15" customHeight="1">
      <c r="A735" s="144">
        <v>735</v>
      </c>
    </row>
    <row r="736" spans="1:4" ht="15" customHeight="1">
      <c r="A736" s="144">
        <v>736</v>
      </c>
    </row>
    <row r="737" spans="1:4" ht="15" customHeight="1">
      <c r="A737" s="144">
        <v>737</v>
      </c>
      <c r="B737" s="160">
        <v>288</v>
      </c>
      <c r="C737" s="160" t="s">
        <v>620</v>
      </c>
      <c r="D737" s="425" t="s">
        <v>155</v>
      </c>
    </row>
    <row r="738" spans="1:4" ht="15" customHeight="1">
      <c r="A738" s="144">
        <v>738</v>
      </c>
      <c r="B738" s="160">
        <v>802</v>
      </c>
      <c r="C738" s="160" t="s">
        <v>621</v>
      </c>
      <c r="D738" s="425"/>
    </row>
    <row r="739" spans="1:4" ht="15" customHeight="1">
      <c r="A739" s="144">
        <v>739</v>
      </c>
      <c r="B739" s="160">
        <v>803</v>
      </c>
      <c r="C739" s="160" t="s">
        <v>622</v>
      </c>
      <c r="D739" s="425"/>
    </row>
    <row r="740" spans="1:4" ht="15" customHeight="1">
      <c r="A740" s="144">
        <v>740</v>
      </c>
      <c r="B740" s="160">
        <v>917</v>
      </c>
      <c r="C740" s="160" t="s">
        <v>623</v>
      </c>
      <c r="D740" s="425"/>
    </row>
    <row r="741" spans="1:4" ht="15" customHeight="1">
      <c r="A741" s="144">
        <v>741</v>
      </c>
      <c r="B741" s="160">
        <v>1139</v>
      </c>
      <c r="C741" s="160" t="s">
        <v>624</v>
      </c>
      <c r="D741" s="425"/>
    </row>
    <row r="742" spans="1:4" ht="15" customHeight="1">
      <c r="A742" s="144">
        <v>742</v>
      </c>
      <c r="B742" s="160">
        <v>1170</v>
      </c>
      <c r="C742" s="160" t="s">
        <v>625</v>
      </c>
      <c r="D742" s="425"/>
    </row>
    <row r="743" spans="1:4" ht="15" customHeight="1">
      <c r="A743" s="144">
        <v>743</v>
      </c>
      <c r="B743" s="160">
        <v>1173</v>
      </c>
      <c r="C743" s="160" t="s">
        <v>626</v>
      </c>
      <c r="D743" s="425"/>
    </row>
    <row r="744" spans="1:4" ht="15" customHeight="1">
      <c r="A744" s="144">
        <v>744</v>
      </c>
      <c r="B744" s="160">
        <v>1175</v>
      </c>
      <c r="C744" s="160" t="s">
        <v>627</v>
      </c>
      <c r="D744" s="425"/>
    </row>
    <row r="745" spans="1:4" ht="15" customHeight="1">
      <c r="A745" s="144">
        <v>745</v>
      </c>
      <c r="B745" s="160">
        <v>1177</v>
      </c>
      <c r="C745" s="160" t="s">
        <v>628</v>
      </c>
      <c r="D745" s="425"/>
    </row>
    <row r="746" spans="1:4" ht="15" customHeight="1">
      <c r="A746" s="144">
        <v>746</v>
      </c>
      <c r="B746" s="160">
        <v>1193</v>
      </c>
      <c r="C746" s="160" t="s">
        <v>629</v>
      </c>
      <c r="D746" s="425"/>
    </row>
    <row r="747" spans="1:4" ht="15" customHeight="1">
      <c r="A747" s="144">
        <v>747</v>
      </c>
      <c r="B747" s="160">
        <v>1198</v>
      </c>
      <c r="C747" s="160" t="s">
        <v>630</v>
      </c>
      <c r="D747" s="425"/>
    </row>
    <row r="748" spans="1:4" ht="15" customHeight="1">
      <c r="A748" s="144">
        <v>748</v>
      </c>
      <c r="B748" s="160">
        <v>1215</v>
      </c>
      <c r="C748" s="160" t="s">
        <v>631</v>
      </c>
      <c r="D748" s="425"/>
    </row>
    <row r="749" spans="1:4" ht="15" customHeight="1">
      <c r="A749" s="144">
        <v>749</v>
      </c>
      <c r="B749" s="160">
        <v>1219</v>
      </c>
      <c r="C749" s="160" t="s">
        <v>632</v>
      </c>
      <c r="D749" s="425"/>
    </row>
    <row r="750" spans="1:4" ht="15" customHeight="1">
      <c r="A750" s="144">
        <v>750</v>
      </c>
      <c r="B750" s="160">
        <v>1223</v>
      </c>
      <c r="C750" s="160" t="s">
        <v>633</v>
      </c>
      <c r="D750" s="425"/>
    </row>
    <row r="751" spans="1:4" ht="15" customHeight="1">
      <c r="A751" s="144">
        <v>751</v>
      </c>
      <c r="B751" s="160">
        <v>1242</v>
      </c>
      <c r="C751" s="160" t="s">
        <v>634</v>
      </c>
      <c r="D751" s="425"/>
    </row>
    <row r="752" spans="1:4" ht="15" customHeight="1">
      <c r="A752" s="144">
        <v>752</v>
      </c>
      <c r="D752" s="425"/>
    </row>
    <row r="753" spans="1:4" ht="15" customHeight="1">
      <c r="A753" s="144">
        <v>753</v>
      </c>
      <c r="D753" s="425"/>
    </row>
    <row r="754" spans="1:4" ht="15" customHeight="1">
      <c r="A754" s="144">
        <v>754</v>
      </c>
      <c r="D754" s="425"/>
    </row>
    <row r="755" spans="1:4" ht="15" customHeight="1">
      <c r="A755" s="144">
        <v>755</v>
      </c>
      <c r="D755" s="425"/>
    </row>
    <row r="756" spans="1:4" ht="15" customHeight="1">
      <c r="A756" s="144">
        <v>756</v>
      </c>
      <c r="D756" s="425"/>
    </row>
    <row r="757" spans="1:4" ht="15" customHeight="1">
      <c r="A757" s="144">
        <v>757</v>
      </c>
      <c r="D757" s="425"/>
    </row>
    <row r="758" spans="1:4" ht="15" customHeight="1">
      <c r="A758" s="144">
        <v>758</v>
      </c>
      <c r="D758" s="425"/>
    </row>
    <row r="759" spans="1:4" ht="15" customHeight="1">
      <c r="A759" s="144">
        <v>759</v>
      </c>
      <c r="D759" s="425"/>
    </row>
    <row r="760" spans="1:4" ht="15" customHeight="1">
      <c r="A760" s="144">
        <v>760</v>
      </c>
      <c r="D760" s="425"/>
    </row>
    <row r="761" spans="1:4" ht="15" customHeight="1">
      <c r="A761" s="144">
        <v>761</v>
      </c>
      <c r="D761" s="425"/>
    </row>
    <row r="762" spans="1:4" ht="15" customHeight="1">
      <c r="A762" s="144">
        <v>762</v>
      </c>
      <c r="D762" s="425"/>
    </row>
    <row r="763" spans="1:4" ht="15" customHeight="1">
      <c r="A763" s="144">
        <v>763</v>
      </c>
      <c r="D763" s="425"/>
    </row>
    <row r="764" spans="1:4" ht="15" customHeight="1">
      <c r="A764" s="144">
        <v>764</v>
      </c>
      <c r="D764" s="425"/>
    </row>
    <row r="765" spans="1:4" ht="15" customHeight="1">
      <c r="A765" s="144">
        <v>765</v>
      </c>
      <c r="D765" s="425"/>
    </row>
    <row r="766" spans="1:4" ht="15" customHeight="1">
      <c r="A766" s="144">
        <v>766</v>
      </c>
      <c r="D766" s="425"/>
    </row>
    <row r="767" spans="1:4" ht="15" customHeight="1">
      <c r="A767" s="144">
        <v>767</v>
      </c>
      <c r="D767" s="425"/>
    </row>
    <row r="768" spans="1:4" ht="15" customHeight="1">
      <c r="A768" s="144">
        <v>768</v>
      </c>
      <c r="D768" s="425"/>
    </row>
    <row r="769" spans="1:4" ht="15" customHeight="1">
      <c r="A769" s="144">
        <v>769</v>
      </c>
      <c r="D769" s="425"/>
    </row>
    <row r="770" spans="1:4" ht="15" customHeight="1">
      <c r="A770" s="144">
        <v>770</v>
      </c>
    </row>
    <row r="771" spans="1:4" ht="15" customHeight="1">
      <c r="A771" s="144">
        <v>771</v>
      </c>
    </row>
    <row r="772" spans="1:4" ht="15" customHeight="1">
      <c r="A772" s="144">
        <v>772</v>
      </c>
      <c r="B772" s="160">
        <v>39</v>
      </c>
      <c r="C772" s="160" t="s">
        <v>635</v>
      </c>
      <c r="D772" s="425" t="s">
        <v>156</v>
      </c>
    </row>
    <row r="773" spans="1:4" ht="15" customHeight="1">
      <c r="A773" s="144">
        <v>773</v>
      </c>
      <c r="B773" s="160">
        <v>44</v>
      </c>
      <c r="C773" s="160" t="s">
        <v>636</v>
      </c>
      <c r="D773" s="426"/>
    </row>
    <row r="774" spans="1:4" ht="15" customHeight="1">
      <c r="A774" s="144">
        <v>774</v>
      </c>
      <c r="B774" s="160">
        <v>93</v>
      </c>
      <c r="C774" s="160" t="s">
        <v>637</v>
      </c>
      <c r="D774" s="426"/>
    </row>
    <row r="775" spans="1:4" ht="15" customHeight="1">
      <c r="A775" s="144">
        <v>775</v>
      </c>
      <c r="B775" s="160">
        <v>138</v>
      </c>
      <c r="C775" s="160" t="s">
        <v>638</v>
      </c>
      <c r="D775" s="426"/>
    </row>
    <row r="776" spans="1:4" ht="15" customHeight="1">
      <c r="A776" s="144">
        <v>776</v>
      </c>
      <c r="B776" s="160">
        <v>749</v>
      </c>
      <c r="C776" s="160" t="s">
        <v>639</v>
      </c>
      <c r="D776" s="426"/>
    </row>
    <row r="777" spans="1:4" ht="15" customHeight="1">
      <c r="A777" s="144">
        <v>777</v>
      </c>
      <c r="B777" s="160">
        <v>751</v>
      </c>
      <c r="C777" s="160" t="s">
        <v>640</v>
      </c>
      <c r="D777" s="426"/>
    </row>
    <row r="778" spans="1:4" ht="15" customHeight="1">
      <c r="A778" s="144">
        <v>778</v>
      </c>
      <c r="B778" s="160">
        <v>758</v>
      </c>
      <c r="C778" s="160" t="s">
        <v>641</v>
      </c>
      <c r="D778" s="426"/>
    </row>
    <row r="779" spans="1:4" ht="15" customHeight="1">
      <c r="A779" s="144">
        <v>779</v>
      </c>
      <c r="B779" s="160">
        <v>763</v>
      </c>
      <c r="C779" s="160" t="s">
        <v>642</v>
      </c>
      <c r="D779" s="426"/>
    </row>
    <row r="780" spans="1:4" ht="15" customHeight="1">
      <c r="A780" s="144">
        <v>780</v>
      </c>
      <c r="B780" s="160">
        <v>765</v>
      </c>
      <c r="C780" s="160" t="s">
        <v>643</v>
      </c>
      <c r="D780" s="426"/>
    </row>
    <row r="781" spans="1:4" ht="15" customHeight="1">
      <c r="A781" s="144">
        <v>781</v>
      </c>
      <c r="B781" s="160">
        <v>780</v>
      </c>
      <c r="C781" s="160" t="s">
        <v>644</v>
      </c>
      <c r="D781" s="426"/>
    </row>
    <row r="782" spans="1:4" ht="15" customHeight="1">
      <c r="A782" s="144">
        <v>782</v>
      </c>
      <c r="B782" s="160">
        <v>782</v>
      </c>
      <c r="C782" s="160" t="s">
        <v>645</v>
      </c>
      <c r="D782" s="426"/>
    </row>
    <row r="783" spans="1:4" ht="15" customHeight="1">
      <c r="A783" s="144">
        <v>783</v>
      </c>
      <c r="B783" s="160">
        <v>785</v>
      </c>
      <c r="C783" s="160" t="s">
        <v>646</v>
      </c>
      <c r="D783" s="426"/>
    </row>
    <row r="784" spans="1:4" ht="15" customHeight="1">
      <c r="A784" s="144">
        <v>784</v>
      </c>
      <c r="B784" s="160">
        <v>786</v>
      </c>
      <c r="C784" s="160" t="s">
        <v>647</v>
      </c>
      <c r="D784" s="426"/>
    </row>
    <row r="785" spans="1:4" ht="15" customHeight="1">
      <c r="A785" s="144">
        <v>785</v>
      </c>
      <c r="B785" s="160">
        <v>793</v>
      </c>
      <c r="C785" s="160" t="s">
        <v>648</v>
      </c>
      <c r="D785" s="426"/>
    </row>
    <row r="786" spans="1:4" ht="15" customHeight="1">
      <c r="A786" s="144">
        <v>786</v>
      </c>
      <c r="B786" s="160">
        <v>799</v>
      </c>
      <c r="C786" s="160" t="s">
        <v>649</v>
      </c>
      <c r="D786" s="426"/>
    </row>
    <row r="787" spans="1:4" ht="15" customHeight="1">
      <c r="A787" s="144">
        <v>787</v>
      </c>
      <c r="B787" s="160">
        <v>801</v>
      </c>
      <c r="C787" s="160" t="s">
        <v>650</v>
      </c>
      <c r="D787" s="426"/>
    </row>
    <row r="788" spans="1:4" ht="15" customHeight="1">
      <c r="A788" s="144">
        <v>788</v>
      </c>
      <c r="B788" s="160">
        <v>810</v>
      </c>
      <c r="C788" s="160" t="s">
        <v>651</v>
      </c>
      <c r="D788" s="426"/>
    </row>
    <row r="789" spans="1:4" ht="15" customHeight="1">
      <c r="A789" s="144">
        <v>789</v>
      </c>
      <c r="B789" s="160"/>
      <c r="C789" s="160"/>
      <c r="D789" s="426"/>
    </row>
    <row r="790" spans="1:4" ht="15" customHeight="1">
      <c r="A790" s="144">
        <v>790</v>
      </c>
      <c r="B790" s="160"/>
      <c r="C790" s="160"/>
      <c r="D790" s="426"/>
    </row>
    <row r="791" spans="1:4" ht="15" customHeight="1">
      <c r="A791" s="144">
        <v>791</v>
      </c>
      <c r="B791" s="160"/>
      <c r="C791" s="160"/>
      <c r="D791" s="426"/>
    </row>
    <row r="792" spans="1:4" ht="15" customHeight="1">
      <c r="A792" s="144">
        <v>792</v>
      </c>
      <c r="B792" s="160"/>
      <c r="C792" s="160"/>
      <c r="D792" s="426"/>
    </row>
    <row r="793" spans="1:4" ht="15" customHeight="1">
      <c r="A793" s="144">
        <v>793</v>
      </c>
      <c r="B793" s="160"/>
      <c r="C793" s="160"/>
      <c r="D793" s="426"/>
    </row>
    <row r="794" spans="1:4" ht="15" customHeight="1">
      <c r="A794" s="144">
        <v>794</v>
      </c>
      <c r="B794" s="160"/>
      <c r="C794" s="160"/>
      <c r="D794" s="426"/>
    </row>
    <row r="795" spans="1:4" ht="15" customHeight="1">
      <c r="A795" s="144">
        <v>795</v>
      </c>
      <c r="B795" s="160"/>
      <c r="C795" s="160"/>
      <c r="D795" s="426"/>
    </row>
    <row r="796" spans="1:4" ht="15" customHeight="1">
      <c r="A796" s="144">
        <v>796</v>
      </c>
      <c r="B796" s="160"/>
      <c r="C796" s="160"/>
      <c r="D796" s="426"/>
    </row>
    <row r="797" spans="1:4" ht="15" customHeight="1">
      <c r="A797" s="144">
        <v>797</v>
      </c>
      <c r="B797" s="160"/>
      <c r="C797" s="160"/>
      <c r="D797" s="426"/>
    </row>
    <row r="798" spans="1:4" ht="15" customHeight="1">
      <c r="A798" s="144">
        <v>798</v>
      </c>
      <c r="B798" s="160"/>
      <c r="C798" s="160"/>
      <c r="D798" s="426"/>
    </row>
    <row r="799" spans="1:4" ht="15" customHeight="1">
      <c r="A799" s="144">
        <v>799</v>
      </c>
      <c r="B799" s="160"/>
      <c r="C799" s="160"/>
      <c r="D799" s="426"/>
    </row>
    <row r="800" spans="1:4" ht="15" customHeight="1">
      <c r="A800" s="144">
        <v>800</v>
      </c>
      <c r="B800" s="160"/>
      <c r="C800" s="160"/>
      <c r="D800" s="426"/>
    </row>
    <row r="801" spans="1:4" ht="15" customHeight="1">
      <c r="A801" s="144">
        <v>801</v>
      </c>
      <c r="B801" s="160"/>
      <c r="C801" s="160"/>
      <c r="D801" s="426"/>
    </row>
    <row r="802" spans="1:4" ht="15" customHeight="1">
      <c r="A802" s="144">
        <v>802</v>
      </c>
      <c r="B802" s="160"/>
      <c r="C802" s="160"/>
      <c r="D802" s="426"/>
    </row>
    <row r="803" spans="1:4" ht="15" customHeight="1">
      <c r="A803" s="144">
        <v>803</v>
      </c>
      <c r="B803" s="160"/>
      <c r="C803" s="160"/>
      <c r="D803" s="426"/>
    </row>
    <row r="804" spans="1:4" ht="15" customHeight="1">
      <c r="A804" s="144">
        <v>804</v>
      </c>
      <c r="B804" s="160"/>
      <c r="C804" s="160"/>
      <c r="D804" s="426"/>
    </row>
    <row r="805" spans="1:4" ht="15" customHeight="1">
      <c r="A805" s="144">
        <v>805</v>
      </c>
      <c r="D805" s="426"/>
    </row>
    <row r="806" spans="1:4" ht="15" customHeight="1">
      <c r="A806" s="144">
        <v>806</v>
      </c>
      <c r="D806" s="170"/>
    </row>
    <row r="807" spans="1:4" ht="15" customHeight="1">
      <c r="A807" s="144">
        <v>807</v>
      </c>
    </row>
    <row r="808" spans="1:4" ht="15" customHeight="1">
      <c r="A808" s="144">
        <v>808</v>
      </c>
      <c r="B808" s="137">
        <v>3</v>
      </c>
      <c r="C808" s="435" t="s">
        <v>878</v>
      </c>
      <c r="D808" s="425" t="s">
        <v>157</v>
      </c>
    </row>
    <row r="809" spans="1:4" ht="15" customHeight="1">
      <c r="A809" s="144">
        <v>809</v>
      </c>
      <c r="B809" s="161">
        <v>20</v>
      </c>
      <c r="C809" s="160" t="s">
        <v>652</v>
      </c>
      <c r="D809" s="426"/>
    </row>
    <row r="810" spans="1:4" ht="15" customHeight="1">
      <c r="A810" s="144">
        <v>810</v>
      </c>
      <c r="B810" s="161">
        <v>37</v>
      </c>
      <c r="C810" s="160" t="s">
        <v>653</v>
      </c>
      <c r="D810" s="426"/>
    </row>
    <row r="811" spans="1:4" ht="15" customHeight="1">
      <c r="A811" s="144">
        <v>811</v>
      </c>
      <c r="B811" s="161">
        <v>89</v>
      </c>
      <c r="C811" s="160" t="s">
        <v>654</v>
      </c>
      <c r="D811" s="426"/>
    </row>
    <row r="812" spans="1:4" ht="15" customHeight="1">
      <c r="A812" s="144">
        <v>812</v>
      </c>
      <c r="B812" s="161">
        <v>94</v>
      </c>
      <c r="C812" s="160" t="s">
        <v>655</v>
      </c>
      <c r="D812" s="426"/>
    </row>
    <row r="813" spans="1:4" ht="15" customHeight="1">
      <c r="A813" s="144">
        <v>813</v>
      </c>
      <c r="B813" s="161">
        <v>122</v>
      </c>
      <c r="C813" s="160" t="s">
        <v>656</v>
      </c>
      <c r="D813" s="426"/>
    </row>
    <row r="814" spans="1:4" ht="15" customHeight="1">
      <c r="A814" s="144">
        <v>814</v>
      </c>
      <c r="B814" s="161">
        <v>155</v>
      </c>
      <c r="C814" s="160" t="s">
        <v>657</v>
      </c>
      <c r="D814" s="426"/>
    </row>
    <row r="815" spans="1:4" ht="15" customHeight="1">
      <c r="A815" s="144">
        <v>815</v>
      </c>
      <c r="B815" s="161">
        <v>164</v>
      </c>
      <c r="C815" s="160" t="s">
        <v>658</v>
      </c>
      <c r="D815" s="426"/>
    </row>
    <row r="816" spans="1:4" ht="15" customHeight="1">
      <c r="A816" s="144">
        <v>816</v>
      </c>
      <c r="B816" s="161">
        <v>185</v>
      </c>
      <c r="C816" s="160" t="s">
        <v>659</v>
      </c>
      <c r="D816" s="426"/>
    </row>
    <row r="817" spans="1:4" ht="15" customHeight="1">
      <c r="A817" s="144">
        <v>817</v>
      </c>
      <c r="B817" s="161">
        <v>192</v>
      </c>
      <c r="C817" s="160" t="s">
        <v>660</v>
      </c>
      <c r="D817" s="426"/>
    </row>
    <row r="818" spans="1:4" ht="15" customHeight="1">
      <c r="A818" s="144">
        <v>818</v>
      </c>
      <c r="B818" s="161">
        <v>341</v>
      </c>
      <c r="C818" s="160" t="s">
        <v>661</v>
      </c>
      <c r="D818" s="426"/>
    </row>
    <row r="819" spans="1:4" ht="15" customHeight="1">
      <c r="A819" s="144">
        <v>819</v>
      </c>
      <c r="B819" s="161">
        <v>367</v>
      </c>
      <c r="C819" s="160" t="s">
        <v>662</v>
      </c>
      <c r="D819" s="426"/>
    </row>
    <row r="820" spans="1:4" ht="15" customHeight="1">
      <c r="A820" s="144">
        <v>820</v>
      </c>
      <c r="B820" s="161">
        <v>485</v>
      </c>
      <c r="C820" s="160" t="s">
        <v>663</v>
      </c>
      <c r="D820" s="426"/>
    </row>
    <row r="821" spans="1:4" ht="15" customHeight="1">
      <c r="A821" s="144">
        <v>821</v>
      </c>
      <c r="B821" s="161">
        <v>714</v>
      </c>
      <c r="C821" s="160" t="s">
        <v>664</v>
      </c>
      <c r="D821" s="426"/>
    </row>
    <row r="822" spans="1:4" ht="15" customHeight="1">
      <c r="A822" s="144">
        <v>822</v>
      </c>
      <c r="B822" s="161">
        <v>730</v>
      </c>
      <c r="C822" s="160" t="s">
        <v>665</v>
      </c>
      <c r="D822" s="426"/>
    </row>
    <row r="823" spans="1:4" ht="15" customHeight="1">
      <c r="A823" s="144">
        <v>823</v>
      </c>
      <c r="B823" s="161">
        <v>732</v>
      </c>
      <c r="C823" s="160" t="s">
        <v>666</v>
      </c>
      <c r="D823" s="426"/>
    </row>
    <row r="824" spans="1:4" ht="15" customHeight="1">
      <c r="A824" s="144">
        <v>824</v>
      </c>
      <c r="B824" s="161">
        <v>866</v>
      </c>
      <c r="C824" s="160" t="s">
        <v>667</v>
      </c>
      <c r="D824" s="426"/>
    </row>
    <row r="825" spans="1:4" ht="15" customHeight="1">
      <c r="A825" s="144">
        <v>825</v>
      </c>
      <c r="B825" s="161">
        <v>1120</v>
      </c>
      <c r="C825" s="160" t="s">
        <v>668</v>
      </c>
      <c r="D825" s="426"/>
    </row>
    <row r="826" spans="1:4" ht="23" customHeight="1">
      <c r="A826" s="144">
        <v>826</v>
      </c>
      <c r="B826" s="161">
        <v>1215</v>
      </c>
      <c r="C826" s="160" t="s">
        <v>669</v>
      </c>
      <c r="D826" s="170"/>
    </row>
    <row r="827" spans="1:4" ht="15" customHeight="1">
      <c r="A827" s="144">
        <v>827</v>
      </c>
      <c r="B827" s="161"/>
      <c r="C827" s="160"/>
      <c r="D827" s="170"/>
    </row>
    <row r="828" spans="1:4" ht="15" customHeight="1">
      <c r="A828" s="144">
        <v>828</v>
      </c>
      <c r="B828" s="161"/>
      <c r="C828" s="160"/>
      <c r="D828" s="170"/>
    </row>
    <row r="829" spans="1:4" ht="15" customHeight="1">
      <c r="A829" s="144">
        <v>829</v>
      </c>
      <c r="B829" s="161"/>
      <c r="C829" s="160"/>
      <c r="D829" s="170"/>
    </row>
    <row r="830" spans="1:4" ht="15" customHeight="1">
      <c r="A830" s="144">
        <v>830</v>
      </c>
      <c r="B830" s="161"/>
      <c r="C830" s="160"/>
      <c r="D830" s="170"/>
    </row>
    <row r="831" spans="1:4" ht="15" customHeight="1">
      <c r="A831" s="144">
        <v>831</v>
      </c>
      <c r="B831" s="161"/>
      <c r="C831" s="160"/>
      <c r="D831" s="170"/>
    </row>
    <row r="832" spans="1:4" ht="15" customHeight="1">
      <c r="A832" s="144">
        <v>832</v>
      </c>
      <c r="B832" s="161"/>
      <c r="C832" s="160"/>
      <c r="D832" s="170"/>
    </row>
    <row r="833" spans="1:4" ht="15" customHeight="1">
      <c r="A833" s="144">
        <v>833</v>
      </c>
      <c r="B833" s="161"/>
      <c r="C833" s="160"/>
      <c r="D833" s="170"/>
    </row>
    <row r="834" spans="1:4" ht="15" customHeight="1">
      <c r="A834" s="144">
        <v>834</v>
      </c>
      <c r="B834" s="161"/>
      <c r="C834" s="160"/>
      <c r="D834" s="170"/>
    </row>
    <row r="835" spans="1:4" ht="15" customHeight="1">
      <c r="A835" s="144">
        <v>835</v>
      </c>
      <c r="B835" s="161"/>
      <c r="C835" s="160"/>
      <c r="D835" s="170"/>
    </row>
    <row r="836" spans="1:4" ht="15" customHeight="1">
      <c r="A836" s="144">
        <v>836</v>
      </c>
      <c r="B836" s="161"/>
      <c r="C836" s="160"/>
      <c r="D836" s="170"/>
    </row>
    <row r="837" spans="1:4" ht="15" customHeight="1">
      <c r="A837" s="144">
        <v>837</v>
      </c>
      <c r="B837" s="161"/>
      <c r="C837" s="160"/>
      <c r="D837" s="170"/>
    </row>
    <row r="838" spans="1:4" ht="15" customHeight="1">
      <c r="A838" s="144">
        <v>838</v>
      </c>
      <c r="B838" s="161"/>
      <c r="C838" s="160"/>
      <c r="D838" s="170"/>
    </row>
    <row r="839" spans="1:4" ht="23" customHeight="1">
      <c r="A839" s="144">
        <v>839</v>
      </c>
      <c r="B839" s="161"/>
      <c r="C839" s="160"/>
      <c r="D839" s="170"/>
    </row>
    <row r="840" spans="1:4" ht="15" customHeight="1">
      <c r="A840" s="144">
        <v>840</v>
      </c>
      <c r="B840" s="161"/>
      <c r="C840" s="160"/>
      <c r="D840" s="170"/>
    </row>
    <row r="841" spans="1:4" ht="15" customHeight="1">
      <c r="A841" s="144">
        <v>841</v>
      </c>
      <c r="D841" s="425" t="s">
        <v>158</v>
      </c>
    </row>
    <row r="842" spans="1:4" ht="15" customHeight="1">
      <c r="A842" s="144">
        <v>842</v>
      </c>
      <c r="D842" s="426"/>
    </row>
    <row r="843" spans="1:4" ht="15" customHeight="1">
      <c r="A843" s="144">
        <v>843</v>
      </c>
      <c r="B843" s="137">
        <v>12</v>
      </c>
      <c r="C843" s="435" t="s">
        <v>879</v>
      </c>
      <c r="D843" s="426"/>
    </row>
    <row r="844" spans="1:4" ht="15" customHeight="1">
      <c r="A844" s="144">
        <v>844</v>
      </c>
      <c r="B844" s="137">
        <v>13</v>
      </c>
      <c r="C844" s="435" t="s">
        <v>880</v>
      </c>
      <c r="D844" s="426"/>
    </row>
    <row r="845" spans="1:4" ht="15" customHeight="1">
      <c r="A845" s="144">
        <v>845</v>
      </c>
      <c r="B845" s="161">
        <v>16</v>
      </c>
      <c r="C845" s="160" t="s">
        <v>670</v>
      </c>
      <c r="D845" s="426"/>
    </row>
    <row r="846" spans="1:4" ht="15" customHeight="1">
      <c r="A846" s="144">
        <v>846</v>
      </c>
      <c r="B846" s="161">
        <v>28</v>
      </c>
      <c r="C846" s="160" t="s">
        <v>671</v>
      </c>
      <c r="D846" s="426"/>
    </row>
    <row r="847" spans="1:4" ht="15" customHeight="1">
      <c r="A847" s="144">
        <v>847</v>
      </c>
      <c r="B847" s="161">
        <v>41</v>
      </c>
      <c r="C847" s="160" t="s">
        <v>672</v>
      </c>
      <c r="D847" s="426"/>
    </row>
    <row r="848" spans="1:4" ht="15" customHeight="1">
      <c r="A848" s="144">
        <v>848</v>
      </c>
      <c r="B848" s="161">
        <v>42</v>
      </c>
      <c r="C848" s="160" t="s">
        <v>673</v>
      </c>
      <c r="D848" s="426"/>
    </row>
    <row r="849" spans="1:4" ht="15" customHeight="1">
      <c r="A849" s="144">
        <v>849</v>
      </c>
      <c r="B849" s="161">
        <v>45</v>
      </c>
      <c r="C849" s="160" t="s">
        <v>674</v>
      </c>
      <c r="D849" s="426"/>
    </row>
    <row r="850" spans="1:4" ht="15" customHeight="1">
      <c r="A850" s="144">
        <v>850</v>
      </c>
      <c r="B850" s="161">
        <v>61</v>
      </c>
      <c r="C850" s="160" t="s">
        <v>675</v>
      </c>
      <c r="D850" s="426"/>
    </row>
    <row r="851" spans="1:4" ht="15" customHeight="1">
      <c r="A851" s="144">
        <v>851</v>
      </c>
      <c r="B851" s="161">
        <v>64</v>
      </c>
      <c r="C851" s="160" t="s">
        <v>676</v>
      </c>
      <c r="D851" s="426"/>
    </row>
    <row r="852" spans="1:4" ht="15" customHeight="1">
      <c r="A852" s="144">
        <v>852</v>
      </c>
      <c r="B852" s="161">
        <v>79</v>
      </c>
      <c r="C852" s="160" t="s">
        <v>677</v>
      </c>
      <c r="D852" s="426"/>
    </row>
    <row r="853" spans="1:4" ht="15" customHeight="1">
      <c r="A853" s="144">
        <v>853</v>
      </c>
      <c r="B853" s="161">
        <v>91</v>
      </c>
      <c r="C853" s="160" t="s">
        <v>678</v>
      </c>
      <c r="D853" s="426"/>
    </row>
    <row r="854" spans="1:4" ht="15" customHeight="1">
      <c r="A854" s="144">
        <v>854</v>
      </c>
      <c r="B854" s="161">
        <v>112</v>
      </c>
      <c r="C854" s="160" t="s">
        <v>679</v>
      </c>
      <c r="D854" s="426"/>
    </row>
    <row r="855" spans="1:4" ht="15" customHeight="1">
      <c r="A855" s="144">
        <v>855</v>
      </c>
      <c r="B855" s="161">
        <v>162</v>
      </c>
      <c r="C855" s="160" t="s">
        <v>680</v>
      </c>
      <c r="D855" s="426"/>
    </row>
    <row r="856" spans="1:4" ht="15" customHeight="1">
      <c r="A856" s="144">
        <v>856</v>
      </c>
      <c r="B856" s="161">
        <v>177</v>
      </c>
      <c r="C856" s="160" t="s">
        <v>681</v>
      </c>
      <c r="D856" s="426"/>
    </row>
    <row r="857" spans="1:4" ht="15" customHeight="1">
      <c r="A857" s="144">
        <v>857</v>
      </c>
      <c r="B857" s="161">
        <v>178</v>
      </c>
      <c r="C857" s="160" t="s">
        <v>682</v>
      </c>
      <c r="D857" s="426"/>
    </row>
    <row r="858" spans="1:4" ht="15" customHeight="1">
      <c r="A858" s="144">
        <v>858</v>
      </c>
      <c r="B858" s="161">
        <v>191</v>
      </c>
      <c r="C858" s="160" t="s">
        <v>683</v>
      </c>
      <c r="D858" s="426"/>
    </row>
    <row r="859" spans="1:4" ht="15" customHeight="1">
      <c r="A859" s="144">
        <v>859</v>
      </c>
      <c r="B859" s="161">
        <v>263</v>
      </c>
      <c r="C859" s="160" t="s">
        <v>684</v>
      </c>
      <c r="D859" s="426"/>
    </row>
    <row r="860" spans="1:4" ht="15" customHeight="1">
      <c r="A860" s="144">
        <v>860</v>
      </c>
      <c r="B860" s="161">
        <v>277</v>
      </c>
      <c r="C860" s="160" t="s">
        <v>685</v>
      </c>
      <c r="D860" s="426"/>
    </row>
    <row r="861" spans="1:4" ht="15" customHeight="1">
      <c r="A861" s="144">
        <v>861</v>
      </c>
      <c r="B861" s="161">
        <v>361</v>
      </c>
      <c r="C861" s="160" t="s">
        <v>686</v>
      </c>
      <c r="D861" s="426"/>
    </row>
    <row r="862" spans="1:4" ht="15" customHeight="1">
      <c r="A862" s="144">
        <v>862</v>
      </c>
      <c r="B862" s="161">
        <v>371</v>
      </c>
      <c r="C862" s="160" t="s">
        <v>687</v>
      </c>
      <c r="D862" s="426"/>
    </row>
    <row r="863" spans="1:4" ht="15" customHeight="1">
      <c r="A863" s="144">
        <v>863</v>
      </c>
      <c r="B863" s="161">
        <v>398</v>
      </c>
      <c r="C863" s="160" t="s">
        <v>688</v>
      </c>
      <c r="D863" s="426"/>
    </row>
    <row r="864" spans="1:4" ht="15" customHeight="1">
      <c r="A864" s="144">
        <v>864</v>
      </c>
      <c r="B864" s="161">
        <v>401</v>
      </c>
      <c r="C864" s="160" t="s">
        <v>689</v>
      </c>
      <c r="D864" s="426"/>
    </row>
    <row r="865" spans="1:4" ht="15" customHeight="1">
      <c r="A865" s="144">
        <v>865</v>
      </c>
      <c r="B865" s="161">
        <v>420</v>
      </c>
      <c r="C865" s="160" t="s">
        <v>690</v>
      </c>
      <c r="D865" s="426"/>
    </row>
    <row r="866" spans="1:4" ht="15" customHeight="1">
      <c r="A866" s="144">
        <v>866</v>
      </c>
      <c r="B866" s="161">
        <v>435</v>
      </c>
      <c r="C866" s="160" t="s">
        <v>691</v>
      </c>
      <c r="D866" s="170"/>
    </row>
    <row r="867" spans="1:4" ht="15" customHeight="1">
      <c r="A867" s="144">
        <v>867</v>
      </c>
      <c r="D867" s="170"/>
    </row>
    <row r="868" spans="1:4" ht="15" customHeight="1">
      <c r="A868" s="144">
        <v>868</v>
      </c>
      <c r="D868" s="170"/>
    </row>
    <row r="869" spans="1:4" ht="15" customHeight="1">
      <c r="A869" s="144">
        <v>869</v>
      </c>
      <c r="D869" s="170"/>
    </row>
    <row r="870" spans="1:4" ht="15" customHeight="1">
      <c r="A870" s="144">
        <v>870</v>
      </c>
      <c r="D870" s="170"/>
    </row>
    <row r="871" spans="1:4" ht="15" customHeight="1">
      <c r="A871" s="144">
        <v>871</v>
      </c>
      <c r="D871" s="170"/>
    </row>
    <row r="872" spans="1:4" ht="15" customHeight="1">
      <c r="A872" s="144">
        <v>872</v>
      </c>
      <c r="D872" s="170"/>
    </row>
    <row r="873" spans="1:4" ht="15" customHeight="1">
      <c r="A873" s="144">
        <v>873</v>
      </c>
      <c r="D873" s="170"/>
    </row>
    <row r="874" spans="1:4" ht="15" customHeight="1">
      <c r="A874" s="144">
        <v>874</v>
      </c>
      <c r="D874" s="170"/>
    </row>
    <row r="875" spans="1:4" ht="14" customHeight="1">
      <c r="A875" s="144">
        <v>875</v>
      </c>
    </row>
    <row r="876" spans="1:4" ht="15" customHeight="1">
      <c r="A876" s="144">
        <v>876</v>
      </c>
    </row>
    <row r="877" spans="1:4" ht="15" customHeight="1">
      <c r="A877" s="144">
        <v>877</v>
      </c>
    </row>
    <row r="878" spans="1:4" ht="15" customHeight="1">
      <c r="A878" s="144">
        <v>878</v>
      </c>
      <c r="B878" s="161">
        <v>490</v>
      </c>
      <c r="C878" s="160" t="s">
        <v>692</v>
      </c>
      <c r="D878" s="425" t="s">
        <v>160</v>
      </c>
    </row>
    <row r="879" spans="1:4" ht="15" customHeight="1">
      <c r="A879" s="144">
        <v>879</v>
      </c>
      <c r="B879" s="161">
        <v>518</v>
      </c>
      <c r="C879" s="160" t="s">
        <v>693</v>
      </c>
      <c r="D879" s="426"/>
    </row>
    <row r="880" spans="1:4" ht="15" customHeight="1">
      <c r="A880" s="144">
        <v>880</v>
      </c>
      <c r="B880" s="161">
        <v>591</v>
      </c>
      <c r="C880" s="160" t="s">
        <v>694</v>
      </c>
      <c r="D880" s="426"/>
    </row>
    <row r="881" spans="1:4" ht="15" customHeight="1">
      <c r="A881" s="144">
        <v>881</v>
      </c>
      <c r="B881" s="161">
        <v>691</v>
      </c>
      <c r="C881" s="160" t="s">
        <v>695</v>
      </c>
      <c r="D881" s="426"/>
    </row>
    <row r="882" spans="1:4" ht="15" customHeight="1">
      <c r="A882" s="144">
        <v>882</v>
      </c>
      <c r="B882" s="161">
        <v>693</v>
      </c>
      <c r="C882" s="160" t="s">
        <v>696</v>
      </c>
      <c r="D882" s="426"/>
    </row>
    <row r="883" spans="1:4" ht="15" customHeight="1">
      <c r="A883" s="144">
        <v>883</v>
      </c>
      <c r="B883" s="161">
        <v>698</v>
      </c>
      <c r="C883" s="160" t="s">
        <v>697</v>
      </c>
      <c r="D883" s="426"/>
    </row>
    <row r="884" spans="1:4" ht="15" customHeight="1">
      <c r="A884" s="144">
        <v>884</v>
      </c>
      <c r="B884" s="161">
        <v>702</v>
      </c>
      <c r="C884" s="160" t="s">
        <v>698</v>
      </c>
      <c r="D884" s="426"/>
    </row>
    <row r="885" spans="1:4" ht="15" customHeight="1">
      <c r="A885" s="144">
        <v>885</v>
      </c>
      <c r="B885" s="161">
        <v>703</v>
      </c>
      <c r="C885" s="160" t="s">
        <v>699</v>
      </c>
      <c r="D885" s="426"/>
    </row>
    <row r="886" spans="1:4" ht="15" customHeight="1">
      <c r="A886" s="144">
        <v>886</v>
      </c>
      <c r="B886" s="161">
        <v>705</v>
      </c>
      <c r="C886" s="160" t="s">
        <v>700</v>
      </c>
      <c r="D886" s="426"/>
    </row>
    <row r="887" spans="1:4" ht="15" customHeight="1">
      <c r="A887" s="144">
        <v>887</v>
      </c>
      <c r="B887" s="161">
        <v>709</v>
      </c>
      <c r="C887" s="160" t="s">
        <v>701</v>
      </c>
      <c r="D887" s="426"/>
    </row>
    <row r="888" spans="1:4" ht="15" customHeight="1">
      <c r="A888" s="144">
        <v>888</v>
      </c>
      <c r="B888" s="161">
        <v>720</v>
      </c>
      <c r="C888" s="160" t="s">
        <v>702</v>
      </c>
      <c r="D888" s="426"/>
    </row>
    <row r="889" spans="1:4" ht="15" customHeight="1">
      <c r="A889" s="144">
        <v>889</v>
      </c>
      <c r="D889" s="426"/>
    </row>
    <row r="890" spans="1:4" ht="15" customHeight="1">
      <c r="A890" s="144">
        <v>890</v>
      </c>
      <c r="D890" s="426"/>
    </row>
    <row r="891" spans="1:4" ht="15" customHeight="1">
      <c r="A891" s="144">
        <v>891</v>
      </c>
    </row>
    <row r="892" spans="1:4" ht="15" customHeight="1">
      <c r="A892" s="144">
        <v>892</v>
      </c>
    </row>
    <row r="893" spans="1:4" ht="15" customHeight="1">
      <c r="A893" s="144">
        <v>893</v>
      </c>
    </row>
    <row r="894" spans="1:4" ht="15" customHeight="1">
      <c r="A894" s="144">
        <v>894</v>
      </c>
    </row>
    <row r="895" spans="1:4" ht="15" customHeight="1">
      <c r="A895" s="144">
        <v>895</v>
      </c>
    </row>
    <row r="896" spans="1:4" ht="15" customHeight="1">
      <c r="A896" s="144">
        <v>896</v>
      </c>
    </row>
    <row r="897" spans="1:1" ht="15" customHeight="1">
      <c r="A897" s="144">
        <v>897</v>
      </c>
    </row>
    <row r="898" spans="1:1" ht="15" customHeight="1">
      <c r="A898" s="144">
        <v>898</v>
      </c>
    </row>
    <row r="899" spans="1:1" ht="15" customHeight="1">
      <c r="A899" s="144">
        <v>899</v>
      </c>
    </row>
    <row r="900" spans="1:1" ht="15" customHeight="1">
      <c r="A900" s="144">
        <v>900</v>
      </c>
    </row>
    <row r="901" spans="1:1" ht="15" customHeight="1">
      <c r="A901" s="144">
        <v>901</v>
      </c>
    </row>
    <row r="902" spans="1:1" ht="15" customHeight="1">
      <c r="A902" s="144">
        <v>902</v>
      </c>
    </row>
    <row r="903" spans="1:1" ht="15" customHeight="1">
      <c r="A903" s="144">
        <v>903</v>
      </c>
    </row>
    <row r="904" spans="1:1" ht="15" customHeight="1">
      <c r="A904" s="144">
        <v>904</v>
      </c>
    </row>
    <row r="905" spans="1:1" ht="15" customHeight="1">
      <c r="A905" s="144">
        <v>905</v>
      </c>
    </row>
    <row r="906" spans="1:1" ht="15" customHeight="1">
      <c r="A906" s="144">
        <v>906</v>
      </c>
    </row>
    <row r="907" spans="1:1" ht="15" customHeight="1">
      <c r="A907" s="144">
        <v>907</v>
      </c>
    </row>
    <row r="908" spans="1:1" ht="15" customHeight="1">
      <c r="A908" s="144">
        <v>908</v>
      </c>
    </row>
    <row r="909" spans="1:1" ht="15" customHeight="1">
      <c r="A909" s="144">
        <v>909</v>
      </c>
    </row>
    <row r="910" spans="1:1" ht="15" customHeight="1">
      <c r="A910" s="144">
        <v>910</v>
      </c>
    </row>
    <row r="911" spans="1:1" ht="15" customHeight="1">
      <c r="A911" s="144">
        <v>911</v>
      </c>
    </row>
    <row r="912" spans="1:1" ht="15" customHeight="1">
      <c r="A912" s="144">
        <v>912</v>
      </c>
    </row>
    <row r="913" spans="1:4" ht="15" customHeight="1">
      <c r="A913" s="144">
        <v>913</v>
      </c>
      <c r="B913" s="161">
        <v>65</v>
      </c>
      <c r="C913" s="160" t="s">
        <v>882</v>
      </c>
      <c r="D913" s="425" t="s">
        <v>881</v>
      </c>
    </row>
    <row r="914" spans="1:4" ht="15" customHeight="1">
      <c r="A914" s="144">
        <v>914</v>
      </c>
      <c r="B914" s="161">
        <v>105</v>
      </c>
      <c r="C914" s="160" t="s">
        <v>883</v>
      </c>
      <c r="D914" s="426"/>
    </row>
    <row r="915" spans="1:4" ht="15" customHeight="1">
      <c r="A915" s="144">
        <v>915</v>
      </c>
      <c r="B915" s="161">
        <v>172</v>
      </c>
      <c r="C915" s="160" t="s">
        <v>884</v>
      </c>
      <c r="D915" s="426"/>
    </row>
    <row r="916" spans="1:4" ht="15" customHeight="1">
      <c r="A916" s="144">
        <v>916</v>
      </c>
      <c r="B916" s="161">
        <v>369</v>
      </c>
      <c r="C916" s="160" t="s">
        <v>885</v>
      </c>
      <c r="D916" s="426"/>
    </row>
    <row r="917" spans="1:4" ht="15" customHeight="1">
      <c r="A917" s="144">
        <v>917</v>
      </c>
      <c r="B917" s="161">
        <v>419</v>
      </c>
      <c r="C917" s="160" t="s">
        <v>886</v>
      </c>
      <c r="D917" s="426"/>
    </row>
    <row r="918" spans="1:4" ht="15" customHeight="1">
      <c r="A918" s="144">
        <v>918</v>
      </c>
      <c r="B918" s="161">
        <v>706</v>
      </c>
      <c r="C918" s="160" t="s">
        <v>887</v>
      </c>
      <c r="D918" s="426"/>
    </row>
    <row r="919" spans="1:4" ht="15" customHeight="1">
      <c r="A919" s="144">
        <v>919</v>
      </c>
      <c r="D919" s="426"/>
    </row>
    <row r="920" spans="1:4" ht="15" customHeight="1">
      <c r="A920" s="144">
        <v>920</v>
      </c>
      <c r="D920" s="426"/>
    </row>
    <row r="921" spans="1:4" ht="15" customHeight="1">
      <c r="A921" s="144">
        <v>921</v>
      </c>
      <c r="D921" s="426"/>
    </row>
    <row r="922" spans="1:4" ht="15" customHeight="1">
      <c r="A922" s="144">
        <v>922</v>
      </c>
      <c r="D922" s="426"/>
    </row>
    <row r="923" spans="1:4" ht="15" customHeight="1">
      <c r="A923" s="144">
        <v>923</v>
      </c>
      <c r="D923" s="426"/>
    </row>
    <row r="924" spans="1:4" ht="15" customHeight="1">
      <c r="A924" s="144">
        <v>924</v>
      </c>
      <c r="D924" s="426"/>
    </row>
    <row r="925" spans="1:4" ht="15" customHeight="1">
      <c r="A925" s="144">
        <v>925</v>
      </c>
      <c r="D925" s="426"/>
    </row>
    <row r="926" spans="1:4" ht="15" customHeight="1">
      <c r="A926" s="144">
        <v>926</v>
      </c>
      <c r="D926" s="426"/>
    </row>
    <row r="927" spans="1:4" ht="15" customHeight="1">
      <c r="A927" s="144">
        <v>927</v>
      </c>
      <c r="D927" s="426"/>
    </row>
    <row r="928" spans="1:4" ht="15" customHeight="1">
      <c r="A928" s="144">
        <v>928</v>
      </c>
    </row>
    <row r="929" spans="1:1" ht="15" customHeight="1">
      <c r="A929" s="144">
        <v>929</v>
      </c>
    </row>
    <row r="930" spans="1:1" ht="15" customHeight="1">
      <c r="A930" s="144">
        <v>930</v>
      </c>
    </row>
    <row r="931" spans="1:1" ht="15" customHeight="1">
      <c r="A931" s="144">
        <v>931</v>
      </c>
    </row>
    <row r="932" spans="1:1" ht="15" customHeight="1">
      <c r="A932" s="144">
        <v>932</v>
      </c>
    </row>
    <row r="933" spans="1:1" ht="15" customHeight="1">
      <c r="A933" s="144">
        <v>933</v>
      </c>
    </row>
    <row r="934" spans="1:1" ht="15" customHeight="1">
      <c r="A934" s="144">
        <v>934</v>
      </c>
    </row>
    <row r="935" spans="1:1" ht="15" customHeight="1">
      <c r="A935" s="144">
        <v>935</v>
      </c>
    </row>
    <row r="936" spans="1:1" ht="15" customHeight="1"/>
    <row r="937" spans="1:1" ht="15" customHeight="1"/>
    <row r="938" spans="1:1" ht="15" customHeight="1"/>
    <row r="939" spans="1:1" ht="15" customHeight="1"/>
    <row r="940" spans="1:1" ht="15" customHeight="1"/>
    <row r="941" spans="1:1" ht="15" customHeight="1"/>
    <row r="942" spans="1:1" ht="15" customHeight="1"/>
    <row r="943" spans="1:1" ht="15" customHeight="1"/>
    <row r="944" spans="1:1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</sheetData>
  <sortState xmlns:xlrd2="http://schemas.microsoft.com/office/spreadsheetml/2017/richdata2" ref="G4:H31">
    <sortCondition ref="G4:G31"/>
  </sortState>
  <mergeCells count="27">
    <mergeCell ref="D913:D927"/>
    <mergeCell ref="D878:D890"/>
    <mergeCell ref="D246:D282"/>
    <mergeCell ref="D702:D728"/>
    <mergeCell ref="D737:D769"/>
    <mergeCell ref="D772:D805"/>
    <mergeCell ref="D808:D825"/>
    <mergeCell ref="D841:D865"/>
    <mergeCell ref="D666:D701"/>
    <mergeCell ref="D527:D561"/>
    <mergeCell ref="D562:D595"/>
    <mergeCell ref="D596:D630"/>
    <mergeCell ref="D631:D665"/>
    <mergeCell ref="D492:D526"/>
    <mergeCell ref="D352:D386"/>
    <mergeCell ref="D387:D421"/>
    <mergeCell ref="D422:D456"/>
    <mergeCell ref="D457:D491"/>
    <mergeCell ref="D1:D35"/>
    <mergeCell ref="D36:D70"/>
    <mergeCell ref="D71:D105"/>
    <mergeCell ref="D106:D140"/>
    <mergeCell ref="D317:D351"/>
    <mergeCell ref="D141:D175"/>
    <mergeCell ref="D176:D210"/>
    <mergeCell ref="D211:D245"/>
    <mergeCell ref="D283:D316"/>
  </mergeCells>
  <printOptions horizontalCentered="1"/>
  <pageMargins left="0.23622047244094491" right="0.23622047244094491" top="0.43" bottom="0.22" header="0.31496062992125984" footer="0.17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P50"/>
  <sheetViews>
    <sheetView workbookViewId="0">
      <selection activeCell="H10" sqref="H10:L11"/>
    </sheetView>
  </sheetViews>
  <sheetFormatPr baseColWidth="10" defaultColWidth="9.1640625" defaultRowHeight="13"/>
  <cols>
    <col min="1" max="3" width="8.6640625" style="4" customWidth="1"/>
    <col min="4" max="4" width="9.33203125" style="4" customWidth="1"/>
    <col min="5" max="11" width="8.5" style="4" customWidth="1"/>
    <col min="12" max="12" width="13.83203125" style="4" customWidth="1"/>
    <col min="13" max="16384" width="9.1640625" style="4"/>
  </cols>
  <sheetData>
    <row r="1" spans="1:16" ht="18" customHeight="1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</row>
    <row r="2" spans="1:16" ht="9" customHeight="1">
      <c r="A2" s="2"/>
      <c r="B2" s="2"/>
      <c r="C2" s="2"/>
      <c r="D2" s="3"/>
      <c r="E2" s="231" t="s">
        <v>4</v>
      </c>
      <c r="F2" s="232"/>
      <c r="G2" s="232"/>
      <c r="H2" s="232"/>
      <c r="I2" s="232"/>
      <c r="J2" s="232"/>
      <c r="K2" s="232"/>
      <c r="L2" s="233"/>
      <c r="M2" s="3"/>
      <c r="N2" s="2"/>
      <c r="O2" s="2"/>
      <c r="P2" s="2"/>
    </row>
    <row r="3" spans="1:16" ht="6.75" customHeight="1">
      <c r="A3" s="2"/>
      <c r="B3" s="2"/>
      <c r="C3" s="2"/>
      <c r="D3" s="3"/>
      <c r="E3" s="234"/>
      <c r="F3" s="235"/>
      <c r="G3" s="235"/>
      <c r="H3" s="235"/>
      <c r="I3" s="235"/>
      <c r="J3" s="235"/>
      <c r="K3" s="235"/>
      <c r="L3" s="236"/>
      <c r="M3" s="3"/>
      <c r="N3" s="2"/>
      <c r="O3" s="2"/>
      <c r="P3" s="2"/>
    </row>
    <row r="4" spans="1:16" ht="18" customHeight="1">
      <c r="A4" s="2"/>
      <c r="B4" s="2"/>
      <c r="C4" s="2"/>
      <c r="D4" s="3"/>
      <c r="E4" s="237"/>
      <c r="F4" s="238"/>
      <c r="G4" s="238"/>
      <c r="H4" s="238"/>
      <c r="I4" s="238"/>
      <c r="J4" s="238"/>
      <c r="K4" s="238"/>
      <c r="L4" s="239"/>
      <c r="M4" s="3"/>
      <c r="N4" s="2"/>
      <c r="O4" s="2"/>
      <c r="P4" s="2"/>
    </row>
    <row r="5" spans="1:16" ht="18" customHeight="1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</row>
    <row r="6" spans="1:16" ht="14" customHeight="1">
      <c r="A6" s="2"/>
      <c r="B6" s="2"/>
      <c r="C6" s="2"/>
      <c r="D6" s="3"/>
      <c r="E6" s="241" t="s">
        <v>6</v>
      </c>
      <c r="F6" s="241"/>
      <c r="G6" s="241"/>
      <c r="H6" s="240" t="s">
        <v>124</v>
      </c>
      <c r="I6" s="240"/>
      <c r="J6" s="240"/>
      <c r="K6" s="240"/>
      <c r="L6" s="240"/>
      <c r="M6" s="3"/>
      <c r="N6" s="2"/>
      <c r="O6" s="2"/>
      <c r="P6" s="2"/>
    </row>
    <row r="7" spans="1:16" ht="14" customHeight="1">
      <c r="A7" s="2"/>
      <c r="B7" s="2"/>
      <c r="C7" s="2"/>
      <c r="D7" s="3"/>
      <c r="E7" s="241"/>
      <c r="F7" s="241"/>
      <c r="G7" s="241"/>
      <c r="H7" s="240"/>
      <c r="I7" s="240"/>
      <c r="J7" s="240"/>
      <c r="K7" s="240"/>
      <c r="L7" s="240"/>
      <c r="M7" s="3"/>
      <c r="N7" s="2"/>
      <c r="O7" s="2"/>
      <c r="P7" s="2"/>
    </row>
    <row r="8" spans="1:16" ht="14" customHeight="1">
      <c r="A8" s="2"/>
      <c r="B8" s="2"/>
      <c r="C8" s="2"/>
      <c r="D8" s="3"/>
      <c r="E8" s="241" t="s">
        <v>7</v>
      </c>
      <c r="F8" s="241"/>
      <c r="G8" s="241"/>
      <c r="H8" s="240"/>
      <c r="I8" s="240"/>
      <c r="J8" s="240"/>
      <c r="K8" s="240"/>
      <c r="L8" s="240"/>
      <c r="M8" s="3"/>
      <c r="N8" s="2"/>
      <c r="O8" s="2"/>
      <c r="P8" s="2"/>
    </row>
    <row r="9" spans="1:16" ht="14" customHeight="1">
      <c r="A9" s="2"/>
      <c r="B9" s="2"/>
      <c r="C9" s="2"/>
      <c r="D9" s="3"/>
      <c r="E9" s="241"/>
      <c r="F9" s="241"/>
      <c r="G9" s="241"/>
      <c r="H9" s="240"/>
      <c r="I9" s="240"/>
      <c r="J9" s="240"/>
      <c r="K9" s="240"/>
      <c r="L9" s="240"/>
      <c r="M9" s="3"/>
      <c r="N9" s="2"/>
      <c r="O9" s="2"/>
      <c r="P9" s="2"/>
    </row>
    <row r="10" spans="1:16" ht="14" customHeight="1">
      <c r="A10" s="2"/>
      <c r="B10" s="2"/>
      <c r="C10" s="2"/>
      <c r="D10" s="3"/>
      <c r="E10" s="241" t="s">
        <v>8</v>
      </c>
      <c r="F10" s="241"/>
      <c r="G10" s="241"/>
      <c r="H10" s="242" t="s">
        <v>888</v>
      </c>
      <c r="I10" s="242"/>
      <c r="J10" s="242"/>
      <c r="K10" s="242"/>
      <c r="L10" s="242"/>
      <c r="M10" s="3"/>
      <c r="N10" s="2"/>
      <c r="O10" s="2"/>
      <c r="P10" s="2"/>
    </row>
    <row r="11" spans="1:16" ht="14" customHeight="1">
      <c r="A11" s="2"/>
      <c r="B11" s="2"/>
      <c r="C11" s="2"/>
      <c r="D11" s="3"/>
      <c r="E11" s="241"/>
      <c r="F11" s="241"/>
      <c r="G11" s="241"/>
      <c r="H11" s="242"/>
      <c r="I11" s="242"/>
      <c r="J11" s="242"/>
      <c r="K11" s="242"/>
      <c r="L11" s="242"/>
      <c r="M11" s="3"/>
      <c r="N11" s="2"/>
      <c r="O11" s="2"/>
      <c r="P11" s="2"/>
    </row>
    <row r="12" spans="1:16" ht="14" customHeight="1">
      <c r="A12" s="2"/>
      <c r="B12" s="2"/>
      <c r="C12" s="2"/>
      <c r="D12" s="3"/>
      <c r="E12" s="241" t="s">
        <v>9</v>
      </c>
      <c r="F12" s="241"/>
      <c r="G12" s="241"/>
      <c r="H12" s="242"/>
      <c r="I12" s="242"/>
      <c r="J12" s="242"/>
      <c r="K12" s="242"/>
      <c r="L12" s="242"/>
      <c r="M12" s="3"/>
      <c r="N12" s="2"/>
      <c r="O12" s="2"/>
      <c r="P12" s="2"/>
    </row>
    <row r="13" spans="1:16" ht="14" customHeight="1">
      <c r="A13" s="2"/>
      <c r="B13" s="2"/>
      <c r="C13" s="2"/>
      <c r="D13" s="3"/>
      <c r="E13" s="241"/>
      <c r="F13" s="241"/>
      <c r="G13" s="241"/>
      <c r="H13" s="242"/>
      <c r="I13" s="242"/>
      <c r="J13" s="242"/>
      <c r="K13" s="242"/>
      <c r="L13" s="242"/>
      <c r="M13" s="3"/>
      <c r="N13" s="2"/>
      <c r="O13" s="2"/>
      <c r="P13" s="2"/>
    </row>
    <row r="14" spans="1:16" ht="14" customHeight="1">
      <c r="A14" s="2"/>
      <c r="B14" s="2"/>
      <c r="C14" s="2"/>
      <c r="D14" s="3"/>
      <c r="E14" s="241" t="s">
        <v>10</v>
      </c>
      <c r="F14" s="241"/>
      <c r="G14" s="241"/>
      <c r="H14" s="240" t="s">
        <v>132</v>
      </c>
      <c r="I14" s="240"/>
      <c r="J14" s="240"/>
      <c r="K14" s="240"/>
      <c r="L14" s="240"/>
      <c r="M14" s="3"/>
      <c r="N14" s="2"/>
      <c r="O14" s="2"/>
      <c r="P14" s="2"/>
    </row>
    <row r="15" spans="1:16" ht="14" customHeight="1">
      <c r="A15" s="2"/>
      <c r="B15" s="2"/>
      <c r="C15" s="2"/>
      <c r="D15" s="3"/>
      <c r="E15" s="241"/>
      <c r="F15" s="241"/>
      <c r="G15" s="241"/>
      <c r="H15" s="240"/>
      <c r="I15" s="240"/>
      <c r="J15" s="240"/>
      <c r="K15" s="240"/>
      <c r="L15" s="240"/>
      <c r="M15" s="3"/>
      <c r="N15" s="2"/>
      <c r="O15" s="2"/>
      <c r="P15" s="2"/>
    </row>
    <row r="16" spans="1:16" ht="14" customHeight="1">
      <c r="A16" s="2"/>
      <c r="B16" s="2"/>
      <c r="C16" s="2"/>
      <c r="D16" s="3"/>
      <c r="E16" s="241" t="s">
        <v>11</v>
      </c>
      <c r="F16" s="241"/>
      <c r="G16" s="241"/>
      <c r="H16" s="240" t="s">
        <v>82</v>
      </c>
      <c r="I16" s="240"/>
      <c r="J16" s="240"/>
      <c r="K16" s="240"/>
      <c r="L16" s="240"/>
      <c r="M16" s="3"/>
      <c r="N16" s="2"/>
      <c r="O16" s="2"/>
      <c r="P16" s="2"/>
    </row>
    <row r="17" spans="1:16" ht="14" customHeight="1">
      <c r="A17" s="2"/>
      <c r="B17" s="2"/>
      <c r="C17" s="2"/>
      <c r="D17" s="3"/>
      <c r="E17" s="241"/>
      <c r="F17" s="241"/>
      <c r="G17" s="241"/>
      <c r="H17" s="240"/>
      <c r="I17" s="240"/>
      <c r="J17" s="240"/>
      <c r="K17" s="240"/>
      <c r="L17" s="240"/>
      <c r="M17" s="3"/>
      <c r="N17" s="2"/>
      <c r="O17" s="2"/>
      <c r="P17" s="2"/>
    </row>
    <row r="18" spans="1:16" ht="14" customHeight="1">
      <c r="A18" s="2"/>
      <c r="B18" s="2"/>
      <c r="C18" s="2"/>
      <c r="D18" s="3"/>
      <c r="E18" s="241" t="s">
        <v>12</v>
      </c>
      <c r="F18" s="241"/>
      <c r="G18" s="241"/>
      <c r="H18" s="240" t="s">
        <v>717</v>
      </c>
      <c r="I18" s="240"/>
      <c r="J18" s="240"/>
      <c r="K18" s="240"/>
      <c r="L18" s="240"/>
      <c r="M18" s="3"/>
      <c r="N18" s="2"/>
      <c r="O18" s="2"/>
      <c r="P18" s="2"/>
    </row>
    <row r="19" spans="1:16" ht="14" customHeight="1">
      <c r="A19" s="2"/>
      <c r="B19" s="2"/>
      <c r="C19" s="2"/>
      <c r="D19" s="3"/>
      <c r="E19" s="241"/>
      <c r="F19" s="241"/>
      <c r="G19" s="241"/>
      <c r="H19" s="240"/>
      <c r="I19" s="240"/>
      <c r="J19" s="240"/>
      <c r="K19" s="240"/>
      <c r="L19" s="240"/>
      <c r="M19" s="3"/>
      <c r="N19" s="2"/>
      <c r="O19" s="2"/>
      <c r="P19" s="2"/>
    </row>
    <row r="20" spans="1:16" ht="14" customHeight="1">
      <c r="A20" s="2"/>
      <c r="B20" s="2"/>
      <c r="C20" s="2"/>
      <c r="D20" s="3"/>
      <c r="E20" s="241" t="s">
        <v>45</v>
      </c>
      <c r="F20" s="241"/>
      <c r="G20" s="241"/>
      <c r="H20" s="240" t="s">
        <v>769</v>
      </c>
      <c r="I20" s="240"/>
      <c r="J20" s="240"/>
      <c r="K20" s="240"/>
      <c r="L20" s="240"/>
      <c r="M20" s="3"/>
      <c r="N20" s="2"/>
      <c r="O20" s="2"/>
      <c r="P20" s="2"/>
    </row>
    <row r="21" spans="1:16" ht="14" customHeight="1">
      <c r="A21" s="2"/>
      <c r="B21" s="2"/>
      <c r="C21" s="2"/>
      <c r="D21" s="3"/>
      <c r="E21" s="241"/>
      <c r="F21" s="241"/>
      <c r="G21" s="241"/>
      <c r="H21" s="240"/>
      <c r="I21" s="240"/>
      <c r="J21" s="240"/>
      <c r="K21" s="240"/>
      <c r="L21" s="240"/>
      <c r="M21" s="3"/>
      <c r="N21" s="2"/>
      <c r="O21" s="2"/>
      <c r="P21" s="2"/>
    </row>
    <row r="22" spans="1:16" ht="14" customHeight="1">
      <c r="A22" s="2"/>
      <c r="B22" s="2"/>
      <c r="C22" s="2"/>
      <c r="D22" s="3"/>
      <c r="E22" s="241" t="s">
        <v>13</v>
      </c>
      <c r="F22" s="241"/>
      <c r="G22" s="241"/>
      <c r="H22" s="240" t="s">
        <v>159</v>
      </c>
      <c r="I22" s="240"/>
      <c r="J22" s="240"/>
      <c r="K22" s="240"/>
      <c r="L22" s="240"/>
      <c r="M22" s="3"/>
      <c r="N22" s="2"/>
      <c r="O22" s="2"/>
      <c r="P22" s="2"/>
    </row>
    <row r="23" spans="1:16" ht="14" customHeight="1">
      <c r="A23" s="2"/>
      <c r="B23" s="2"/>
      <c r="C23" s="2"/>
      <c r="D23" s="3"/>
      <c r="E23" s="241"/>
      <c r="F23" s="241"/>
      <c r="G23" s="241"/>
      <c r="H23" s="240"/>
      <c r="I23" s="240"/>
      <c r="J23" s="240"/>
      <c r="K23" s="240"/>
      <c r="L23" s="240"/>
      <c r="M23" s="3"/>
      <c r="N23" s="2"/>
      <c r="O23" s="2"/>
      <c r="P23" s="2"/>
    </row>
    <row r="24" spans="1:16" ht="18" customHeight="1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</row>
    <row r="25" spans="1:16" ht="18" customHeight="1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1"/>
      <c r="M25" s="3"/>
      <c r="N25" s="2"/>
      <c r="O25" s="2"/>
      <c r="P25" s="2"/>
    </row>
    <row r="26" spans="1:16" ht="18" customHeight="1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2"/>
    </row>
    <row r="27" spans="1:16" ht="18" customHeight="1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2"/>
      <c r="P27" s="2"/>
    </row>
    <row r="28" spans="1:16" ht="18" customHeight="1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2"/>
      <c r="P28" s="2"/>
    </row>
    <row r="29" spans="1:16" ht="18" customHeight="1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2"/>
      <c r="O29" s="2"/>
      <c r="P29" s="2"/>
    </row>
    <row r="30" spans="1:16" ht="18" customHeight="1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2"/>
      <c r="P30" s="2"/>
    </row>
    <row r="31" spans="1:16" ht="18" customHeight="1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  <c r="P31" s="2"/>
    </row>
    <row r="32" spans="1:16" ht="18" customHeight="1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2"/>
    </row>
    <row r="33" spans="1:16" ht="18" customHeight="1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</row>
    <row r="34" spans="1:16" ht="18" customHeight="1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</row>
    <row r="35" spans="1:16" ht="18" customHeight="1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  <c r="P35" s="2"/>
    </row>
    <row r="36" spans="1:16" ht="18" customHeight="1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  <c r="P36" s="2"/>
    </row>
    <row r="37" spans="1:16" ht="18" customHeight="1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  <c r="P37" s="2"/>
    </row>
    <row r="38" spans="1:16" ht="18" customHeight="1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  <c r="P38" s="2"/>
    </row>
    <row r="39" spans="1:16" ht="18" customHeight="1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2"/>
      <c r="O39" s="2"/>
      <c r="P39" s="2"/>
    </row>
    <row r="40" spans="1:16" ht="18" customHeight="1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  <c r="P40" s="2"/>
    </row>
    <row r="41" spans="1:16" ht="18" customHeight="1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  <c r="P41" s="2"/>
    </row>
    <row r="42" spans="1:16" ht="18" customHeight="1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selectLockedCells="1"/>
  <mergeCells count="19">
    <mergeCell ref="E22:G23"/>
    <mergeCell ref="H10:L11"/>
    <mergeCell ref="H12:L13"/>
    <mergeCell ref="H14:L15"/>
    <mergeCell ref="H16:L17"/>
    <mergeCell ref="H18:L19"/>
    <mergeCell ref="H22:L23"/>
    <mergeCell ref="E10:G11"/>
    <mergeCell ref="E12:G13"/>
    <mergeCell ref="E14:G15"/>
    <mergeCell ref="E20:G21"/>
    <mergeCell ref="H20:L21"/>
    <mergeCell ref="E16:G17"/>
    <mergeCell ref="E18:G19"/>
    <mergeCell ref="E2:L4"/>
    <mergeCell ref="H6:L7"/>
    <mergeCell ref="H8:L9"/>
    <mergeCell ref="E6:G7"/>
    <mergeCell ref="E8:G9"/>
  </mergeCells>
  <phoneticPr fontId="5" type="noConversion"/>
  <pageMargins left="1.31" right="0.78740157480314965" top="0.78740157480314965" bottom="0.78740157480314965" header="0.59055118110236227" footer="0.59055118110236227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0000000}">
          <x14:formula1>
            <xm:f>'Kaynak Listeler'!$B$3:$B$104</xm:f>
          </x14:formula1>
          <xm:sqref>H8:L9</xm:sqref>
        </x14:dataValidation>
        <x14:dataValidation type="list" allowBlank="1" showInputMessage="1" showErrorMessage="1" xr:uid="{00000000-0002-0000-0100-000001000000}">
          <x14:formula1>
            <xm:f>'Kaynak Listeler'!$C$3:$C$29</xm:f>
          </x14:formula1>
          <xm:sqref>H10:L11</xm:sqref>
        </x14:dataValidation>
        <x14:dataValidation type="list" allowBlank="1" showInputMessage="1" showErrorMessage="1" xr:uid="{00000000-0002-0000-0100-000002000000}">
          <x14:formula1>
            <xm:f>'Kaynak Listeler'!$D$3:$D$6</xm:f>
          </x14:formula1>
          <xm:sqref>H12:L13</xm:sqref>
        </x14:dataValidation>
        <x14:dataValidation type="list" allowBlank="1" showInputMessage="1" showErrorMessage="1" xr:uid="{00000000-0002-0000-0100-000003000000}">
          <x14:formula1>
            <xm:f>'Kaynak Listeler'!$F$3:$F$4</xm:f>
          </x14:formula1>
          <xm:sqref>H16:L17</xm:sqref>
        </x14:dataValidation>
        <x14:dataValidation type="list" allowBlank="1" showInputMessage="1" showErrorMessage="1" xr:uid="{00000000-0002-0000-0100-000004000000}">
          <x14:formula1>
            <xm:f>'Kaynak Listeler'!$E$3:$E$9</xm:f>
          </x14:formula1>
          <xm:sqref>H14:L15</xm:sqref>
        </x14:dataValidation>
        <x14:dataValidation type="list" allowBlank="1" showInputMessage="1" showErrorMessage="1" xr:uid="{00000000-0002-0000-0100-000007000000}">
          <x14:formula1>
            <xm:f>'Kaynak Listeler'!$J$3:$J$4</xm:f>
          </x14:formula1>
          <xm:sqref>H6:L7</xm:sqref>
        </x14:dataValidation>
        <x14:dataValidation type="list" allowBlank="1" showInputMessage="1" showErrorMessage="1" xr:uid="{00000000-0002-0000-0100-000006000000}">
          <x14:formula1>
            <xm:f>'Kaynak Listeler'!$H$3:$H$20</xm:f>
          </x14:formula1>
          <xm:sqref>H20:L21</xm:sqref>
        </x14:dataValidation>
        <x14:dataValidation type="list" allowBlank="1" showInputMessage="1" showErrorMessage="1" xr:uid="{00000000-0002-0000-0100-000005000000}">
          <x14:formula1>
            <xm:f>'Kaynak Listeler'!$G$3:$G$67</xm:f>
          </x14:formula1>
          <xm:sqref>H18:L19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K50"/>
  <sheetViews>
    <sheetView tabSelected="1" workbookViewId="0">
      <selection activeCell="B3" sqref="B3"/>
    </sheetView>
  </sheetViews>
  <sheetFormatPr baseColWidth="10" defaultColWidth="9.1640625" defaultRowHeight="13"/>
  <cols>
    <col min="1" max="3" width="8.83203125" style="4" customWidth="1"/>
    <col min="4" max="4" width="9.6640625" style="4" customWidth="1"/>
    <col min="5" max="5" width="8.6640625" style="4" customWidth="1"/>
    <col min="6" max="6" width="10.6640625" style="4" customWidth="1"/>
    <col min="7" max="7" width="45.6640625" style="4" customWidth="1"/>
    <col min="8" max="8" width="10.6640625" style="4" customWidth="1"/>
    <col min="9" max="9" width="16" style="4" customWidth="1"/>
    <col min="10" max="10" width="10.33203125" style="4" customWidth="1"/>
    <col min="11" max="11" width="8.6640625" style="4" customWidth="1"/>
    <col min="12" max="16384" width="9.1640625" style="4"/>
  </cols>
  <sheetData>
    <row r="1" spans="1:11" ht="14" thickBot="1">
      <c r="A1" s="2"/>
      <c r="B1" s="2"/>
      <c r="C1" s="2"/>
      <c r="D1" s="25"/>
      <c r="E1" s="25"/>
      <c r="F1" s="25"/>
      <c r="G1" s="25"/>
      <c r="H1" s="25"/>
      <c r="I1" s="2"/>
      <c r="J1" s="2"/>
      <c r="K1" s="2"/>
    </row>
    <row r="2" spans="1:11" ht="36" customHeight="1">
      <c r="A2" s="2"/>
      <c r="B2" s="2"/>
      <c r="C2" s="2"/>
      <c r="D2" s="25"/>
      <c r="E2" s="243" t="s">
        <v>5</v>
      </c>
      <c r="F2" s="243"/>
      <c r="G2" s="243"/>
      <c r="H2" s="26"/>
      <c r="I2" s="142" t="s">
        <v>84</v>
      </c>
      <c r="J2" s="2"/>
      <c r="K2" s="2"/>
    </row>
    <row r="3" spans="1:11" ht="35.25" customHeight="1" thickBot="1">
      <c r="A3" s="2"/>
      <c r="B3" s="2"/>
      <c r="C3" s="2"/>
      <c r="D3" s="25"/>
      <c r="E3" s="29" t="s">
        <v>51</v>
      </c>
      <c r="F3" s="30" t="s">
        <v>14</v>
      </c>
      <c r="G3" s="30" t="s">
        <v>1</v>
      </c>
      <c r="H3" s="25"/>
      <c r="I3" s="148" t="str">
        <f>CONCATENATE('K. Bilgiler'!H10,'K. Bilgiler'!H12)</f>
        <v>12E AMP</v>
      </c>
      <c r="J3" s="2"/>
      <c r="K3" s="2"/>
    </row>
    <row r="4" spans="1:11" ht="14">
      <c r="A4" s="2"/>
      <c r="B4" s="2"/>
      <c r="C4" s="2"/>
      <c r="D4" s="25"/>
      <c r="E4" s="28">
        <v>1</v>
      </c>
      <c r="F4" s="136">
        <f>VLOOKUP(K4,Liste!A1:B935,2)</f>
        <v>65</v>
      </c>
      <c r="G4" s="146" t="str">
        <f>VLOOKUP(K4,Liste!A1:C935,3)</f>
        <v>HACI BAĞDINLI</v>
      </c>
      <c r="H4" s="25"/>
      <c r="I4" s="2"/>
      <c r="J4" s="2"/>
      <c r="K4" s="2">
        <f>VLOOKUP($I3,Liste!$G:$H,2,0)</f>
        <v>913</v>
      </c>
    </row>
    <row r="5" spans="1:11" ht="14">
      <c r="A5" s="2"/>
      <c r="B5" s="2"/>
      <c r="C5" s="2"/>
      <c r="D5" s="25"/>
      <c r="E5" s="28">
        <f>IF(F5&gt;0,E4+1," ")</f>
        <v>2</v>
      </c>
      <c r="F5" s="136">
        <f>VLOOKUP(K5,Liste!A2:B936,2)</f>
        <v>105</v>
      </c>
      <c r="G5" s="146" t="str">
        <f>VLOOKUP(K5,Liste!A2:C936,3)</f>
        <v>MUHAMMED ŞÜKRÜ EROL</v>
      </c>
      <c r="H5" s="141"/>
      <c r="K5" s="2">
        <f t="shared" ref="K5:K38" si="0">K4+1</f>
        <v>914</v>
      </c>
    </row>
    <row r="6" spans="1:11" ht="14">
      <c r="A6" s="2"/>
      <c r="B6" s="2"/>
      <c r="C6" s="2"/>
      <c r="D6" s="25"/>
      <c r="E6" s="28">
        <f t="shared" ref="E6:E38" si="1">IF(F6&gt;0,E5+1," ")</f>
        <v>3</v>
      </c>
      <c r="F6" s="136">
        <f>VLOOKUP(K6,Liste!A3:B937,2)</f>
        <v>172</v>
      </c>
      <c r="G6" s="146" t="str">
        <f>VLOOKUP(K6,Liste!A3:C937,3)</f>
        <v>FURKAN HASIRCI</v>
      </c>
      <c r="H6" s="25"/>
      <c r="I6" s="2"/>
      <c r="J6" s="2"/>
      <c r="K6" s="2">
        <f>K5+1</f>
        <v>915</v>
      </c>
    </row>
    <row r="7" spans="1:11" ht="14">
      <c r="A7" s="2"/>
      <c r="B7" s="2"/>
      <c r="C7" s="2"/>
      <c r="D7" s="25"/>
      <c r="E7" s="28">
        <f t="shared" si="1"/>
        <v>4</v>
      </c>
      <c r="F7" s="136">
        <f>VLOOKUP(K7,Liste!A4:B938,2)</f>
        <v>369</v>
      </c>
      <c r="G7" s="146" t="str">
        <f>VLOOKUP(K7,Liste!A4:C938,3)</f>
        <v>HADİ CAN ÖZMEN</v>
      </c>
      <c r="H7" s="25"/>
      <c r="I7" s="2"/>
      <c r="J7" s="2"/>
      <c r="K7" s="2">
        <f t="shared" si="0"/>
        <v>916</v>
      </c>
    </row>
    <row r="8" spans="1:11" ht="14">
      <c r="A8" s="2"/>
      <c r="B8" s="2"/>
      <c r="C8" s="2"/>
      <c r="D8" s="25"/>
      <c r="E8" s="28">
        <f t="shared" si="1"/>
        <v>5</v>
      </c>
      <c r="F8" s="136">
        <f>VLOOKUP(K8,Liste!A5:B939,2)</f>
        <v>419</v>
      </c>
      <c r="G8" s="146" t="str">
        <f>VLOOKUP(K8,Liste!A5:C939,3)</f>
        <v>MEHMET BAL</v>
      </c>
      <c r="H8" s="25"/>
      <c r="I8" s="2"/>
      <c r="J8" s="2"/>
      <c r="K8" s="2">
        <f t="shared" si="0"/>
        <v>917</v>
      </c>
    </row>
    <row r="9" spans="1:11" ht="14">
      <c r="A9" s="2"/>
      <c r="B9" s="2"/>
      <c r="C9" s="2"/>
      <c r="D9" s="25"/>
      <c r="E9" s="28">
        <f t="shared" si="1"/>
        <v>6</v>
      </c>
      <c r="F9" s="136">
        <f>VLOOKUP(K9,Liste!A6:B940,2)</f>
        <v>706</v>
      </c>
      <c r="G9" s="146" t="str">
        <f>VLOOKUP(K9,Liste!A6:C940,3)</f>
        <v>RIZA EMİN ÇIRPANLI</v>
      </c>
      <c r="H9" s="25"/>
      <c r="I9" s="2"/>
      <c r="J9" s="2"/>
      <c r="K9" s="2">
        <f t="shared" si="0"/>
        <v>918</v>
      </c>
    </row>
    <row r="10" spans="1:11" ht="14">
      <c r="A10" s="2"/>
      <c r="B10" s="2"/>
      <c r="C10" s="2"/>
      <c r="D10" s="25"/>
      <c r="E10" s="28" t="str">
        <f t="shared" si="1"/>
        <v xml:space="preserve"> </v>
      </c>
      <c r="F10" s="136">
        <f>VLOOKUP(K10,Liste!A7:B941,2)</f>
        <v>0</v>
      </c>
      <c r="G10" s="146">
        <f>VLOOKUP(K10,Liste!A7:C941,3)</f>
        <v>0</v>
      </c>
      <c r="H10" s="25"/>
      <c r="I10" s="2"/>
      <c r="J10" s="2"/>
      <c r="K10" s="2">
        <f t="shared" si="0"/>
        <v>919</v>
      </c>
    </row>
    <row r="11" spans="1:11" ht="14">
      <c r="A11" s="2"/>
      <c r="B11" s="2"/>
      <c r="C11" s="2"/>
      <c r="D11" s="25"/>
      <c r="E11" s="28" t="str">
        <f t="shared" si="1"/>
        <v xml:space="preserve"> </v>
      </c>
      <c r="F11" s="136">
        <f>VLOOKUP(K11,Liste!A8:B942,2)</f>
        <v>0</v>
      </c>
      <c r="G11" s="146">
        <f>VLOOKUP(K11,Liste!A8:C942,3)</f>
        <v>0</v>
      </c>
      <c r="H11" s="25"/>
      <c r="I11" s="2"/>
      <c r="J11" s="2"/>
      <c r="K11" s="2">
        <f t="shared" si="0"/>
        <v>920</v>
      </c>
    </row>
    <row r="12" spans="1:11" ht="14">
      <c r="A12" s="2"/>
      <c r="B12" s="2"/>
      <c r="C12" s="2"/>
      <c r="D12" s="25"/>
      <c r="E12" s="28" t="str">
        <f t="shared" si="1"/>
        <v xml:space="preserve"> </v>
      </c>
      <c r="F12" s="136">
        <f>VLOOKUP(K12,Liste!A9:B943,2)</f>
        <v>0</v>
      </c>
      <c r="G12" s="146">
        <f>VLOOKUP(K12,Liste!A9:C943,3)</f>
        <v>0</v>
      </c>
      <c r="H12" s="25"/>
      <c r="I12" s="2"/>
      <c r="J12" s="2"/>
      <c r="K12" s="2">
        <f t="shared" si="0"/>
        <v>921</v>
      </c>
    </row>
    <row r="13" spans="1:11" ht="14">
      <c r="A13" s="2"/>
      <c r="B13" s="2"/>
      <c r="C13" s="2"/>
      <c r="D13" s="25"/>
      <c r="E13" s="28" t="str">
        <f t="shared" si="1"/>
        <v xml:space="preserve"> </v>
      </c>
      <c r="F13" s="136">
        <f>VLOOKUP(K13,Liste!A10:B944,2)</f>
        <v>0</v>
      </c>
      <c r="G13" s="146">
        <f>VLOOKUP(K13,Liste!A10:C944,3)</f>
        <v>0</v>
      </c>
      <c r="H13" s="25"/>
      <c r="I13" s="2"/>
      <c r="J13" s="2"/>
      <c r="K13" s="2">
        <f t="shared" si="0"/>
        <v>922</v>
      </c>
    </row>
    <row r="14" spans="1:11" ht="14">
      <c r="A14" s="2"/>
      <c r="B14" s="2"/>
      <c r="C14" s="2"/>
      <c r="D14" s="25"/>
      <c r="E14" s="28" t="str">
        <f t="shared" si="1"/>
        <v xml:space="preserve"> </v>
      </c>
      <c r="F14" s="136">
        <f>VLOOKUP(K14,Liste!A11:B945,2)</f>
        <v>0</v>
      </c>
      <c r="G14" s="146">
        <f>VLOOKUP(K14,Liste!A11:C945,3)</f>
        <v>0</v>
      </c>
      <c r="H14" s="25"/>
      <c r="I14" s="2"/>
      <c r="J14" s="2"/>
      <c r="K14" s="2">
        <f t="shared" si="0"/>
        <v>923</v>
      </c>
    </row>
    <row r="15" spans="1:11" ht="14">
      <c r="A15" s="2"/>
      <c r="B15" s="2"/>
      <c r="C15" s="2"/>
      <c r="D15" s="25"/>
      <c r="E15" s="28" t="str">
        <f t="shared" si="1"/>
        <v xml:space="preserve"> </v>
      </c>
      <c r="F15" s="136">
        <f>VLOOKUP(K15,Liste!A12:B946,2)</f>
        <v>0</v>
      </c>
      <c r="G15" s="146">
        <f>VLOOKUP(K15,Liste!A12:C946,3)</f>
        <v>0</v>
      </c>
      <c r="H15" s="25"/>
      <c r="I15" s="2"/>
      <c r="J15" s="2"/>
      <c r="K15" s="2">
        <f t="shared" si="0"/>
        <v>924</v>
      </c>
    </row>
    <row r="16" spans="1:11" ht="14">
      <c r="A16" s="2"/>
      <c r="B16" s="2"/>
      <c r="C16" s="2"/>
      <c r="D16" s="25"/>
      <c r="E16" s="28" t="str">
        <f t="shared" si="1"/>
        <v xml:space="preserve"> </v>
      </c>
      <c r="F16" s="136">
        <f>VLOOKUP(K16,Liste!A13:B947,2)</f>
        <v>0</v>
      </c>
      <c r="G16" s="146">
        <f>VLOOKUP(K16,Liste!A13:C947,3)</f>
        <v>0</v>
      </c>
      <c r="H16" s="25"/>
      <c r="I16" s="2"/>
      <c r="J16" s="2"/>
      <c r="K16" s="2">
        <f t="shared" si="0"/>
        <v>925</v>
      </c>
    </row>
    <row r="17" spans="1:11" ht="14">
      <c r="A17" s="2"/>
      <c r="B17" s="2"/>
      <c r="C17" s="2"/>
      <c r="D17" s="25"/>
      <c r="E17" s="28" t="str">
        <f t="shared" si="1"/>
        <v xml:space="preserve"> </v>
      </c>
      <c r="F17" s="136">
        <f>VLOOKUP(K17,Liste!A14:B948,2)</f>
        <v>0</v>
      </c>
      <c r="G17" s="146">
        <f>VLOOKUP(K17,Liste!A14:C948,3)</f>
        <v>0</v>
      </c>
      <c r="H17" s="25"/>
      <c r="I17" s="2"/>
      <c r="J17" s="2"/>
      <c r="K17" s="2">
        <f t="shared" si="0"/>
        <v>926</v>
      </c>
    </row>
    <row r="18" spans="1:11" ht="14">
      <c r="A18" s="2"/>
      <c r="B18" s="2"/>
      <c r="C18" s="2"/>
      <c r="D18" s="25"/>
      <c r="E18" s="28" t="str">
        <f t="shared" si="1"/>
        <v xml:space="preserve"> </v>
      </c>
      <c r="F18" s="136">
        <f>VLOOKUP(K18,Liste!A15:B949,2)</f>
        <v>0</v>
      </c>
      <c r="G18" s="146">
        <f>VLOOKUP(K18,Liste!A15:C949,3)</f>
        <v>0</v>
      </c>
      <c r="H18" s="25"/>
      <c r="I18" s="2"/>
      <c r="J18" s="2"/>
      <c r="K18" s="2">
        <f t="shared" si="0"/>
        <v>927</v>
      </c>
    </row>
    <row r="19" spans="1:11" ht="14">
      <c r="A19" s="2"/>
      <c r="B19" s="2"/>
      <c r="C19" s="2"/>
      <c r="D19" s="25"/>
      <c r="E19" s="28" t="str">
        <f t="shared" si="1"/>
        <v xml:space="preserve"> </v>
      </c>
      <c r="F19" s="136">
        <f>VLOOKUP(K19,Liste!A16:B950,2)</f>
        <v>0</v>
      </c>
      <c r="G19" s="146">
        <f>VLOOKUP(K19,Liste!A16:C950,3)</f>
        <v>0</v>
      </c>
      <c r="H19" s="25"/>
      <c r="I19" s="2"/>
      <c r="J19" s="2"/>
      <c r="K19" s="2">
        <f t="shared" si="0"/>
        <v>928</v>
      </c>
    </row>
    <row r="20" spans="1:11" ht="14">
      <c r="A20" s="2"/>
      <c r="B20" s="2"/>
      <c r="C20" s="2"/>
      <c r="D20" s="25"/>
      <c r="E20" s="28" t="str">
        <f t="shared" si="1"/>
        <v xml:space="preserve"> </v>
      </c>
      <c r="F20" s="136">
        <f>VLOOKUP(K20,Liste!A17:B951,2)</f>
        <v>0</v>
      </c>
      <c r="G20" s="146">
        <f>VLOOKUP(K20,Liste!A17:C951,3)</f>
        <v>0</v>
      </c>
      <c r="H20" s="25"/>
      <c r="I20" s="2"/>
      <c r="J20" s="2"/>
      <c r="K20" s="2">
        <f t="shared" si="0"/>
        <v>929</v>
      </c>
    </row>
    <row r="21" spans="1:11" ht="14">
      <c r="A21" s="2"/>
      <c r="B21" s="2"/>
      <c r="C21" s="2"/>
      <c r="D21" s="25"/>
      <c r="E21" s="28" t="str">
        <f t="shared" si="1"/>
        <v xml:space="preserve"> </v>
      </c>
      <c r="F21" s="136">
        <f>VLOOKUP(K21,Liste!A18:B952,2)</f>
        <v>0</v>
      </c>
      <c r="G21" s="146">
        <f>VLOOKUP(K21,Liste!A18:C952,3)</f>
        <v>0</v>
      </c>
      <c r="H21" s="25"/>
      <c r="I21" s="2"/>
      <c r="J21" s="2"/>
      <c r="K21" s="2">
        <f t="shared" si="0"/>
        <v>930</v>
      </c>
    </row>
    <row r="22" spans="1:11" ht="14">
      <c r="A22" s="2"/>
      <c r="B22" s="2"/>
      <c r="C22" s="2"/>
      <c r="D22" s="25"/>
      <c r="E22" s="28" t="str">
        <f t="shared" si="1"/>
        <v xml:space="preserve"> </v>
      </c>
      <c r="F22" s="136">
        <f>VLOOKUP(K22,Liste!A19:B953,2)</f>
        <v>0</v>
      </c>
      <c r="G22" s="146">
        <f>VLOOKUP(K22,Liste!A19:C953,3)</f>
        <v>0</v>
      </c>
      <c r="H22" s="25"/>
      <c r="I22" s="2"/>
      <c r="J22" s="2"/>
      <c r="K22" s="2">
        <f t="shared" si="0"/>
        <v>931</v>
      </c>
    </row>
    <row r="23" spans="1:11" ht="14">
      <c r="A23" s="2"/>
      <c r="B23" s="2"/>
      <c r="C23" s="2"/>
      <c r="D23" s="25"/>
      <c r="E23" s="28" t="str">
        <f t="shared" si="1"/>
        <v xml:space="preserve"> </v>
      </c>
      <c r="F23" s="136">
        <f>VLOOKUP(K23,Liste!A20:B954,2)</f>
        <v>0</v>
      </c>
      <c r="G23" s="146">
        <f>VLOOKUP(K23,Liste!A20:C954,3)</f>
        <v>0</v>
      </c>
      <c r="H23" s="25"/>
      <c r="I23" s="2"/>
      <c r="J23" s="2"/>
      <c r="K23" s="2">
        <f t="shared" si="0"/>
        <v>932</v>
      </c>
    </row>
    <row r="24" spans="1:11" ht="14">
      <c r="A24" s="2"/>
      <c r="B24" s="2"/>
      <c r="C24" s="2"/>
      <c r="D24" s="25"/>
      <c r="E24" s="28" t="str">
        <f t="shared" si="1"/>
        <v xml:space="preserve"> </v>
      </c>
      <c r="F24" s="136">
        <f>VLOOKUP(K24,Liste!A21:B955,2)</f>
        <v>0</v>
      </c>
      <c r="G24" s="146">
        <f>VLOOKUP(K24,Liste!A21:C955,3)</f>
        <v>0</v>
      </c>
      <c r="H24" s="25"/>
      <c r="I24" s="2"/>
      <c r="J24" s="2"/>
      <c r="K24" s="2">
        <f t="shared" si="0"/>
        <v>933</v>
      </c>
    </row>
    <row r="25" spans="1:11" ht="14">
      <c r="A25" s="2"/>
      <c r="B25" s="2"/>
      <c r="C25" s="2"/>
      <c r="D25" s="25"/>
      <c r="E25" s="28" t="str">
        <f t="shared" si="1"/>
        <v xml:space="preserve"> </v>
      </c>
      <c r="F25" s="136">
        <f>VLOOKUP(K25,Liste!A22:B956,2)</f>
        <v>0</v>
      </c>
      <c r="G25" s="146">
        <f>VLOOKUP(K25,Liste!A22:C956,3)</f>
        <v>0</v>
      </c>
      <c r="H25" s="25"/>
      <c r="I25" s="2"/>
      <c r="J25" s="2"/>
      <c r="K25" s="2">
        <f t="shared" si="0"/>
        <v>934</v>
      </c>
    </row>
    <row r="26" spans="1:11" ht="14">
      <c r="A26" s="2"/>
      <c r="B26" s="2"/>
      <c r="C26" s="2"/>
      <c r="D26" s="25"/>
      <c r="E26" s="28" t="str">
        <f t="shared" si="1"/>
        <v xml:space="preserve"> </v>
      </c>
      <c r="F26" s="136">
        <f>VLOOKUP(K26,Liste!A23:B957,2)</f>
        <v>0</v>
      </c>
      <c r="G26" s="146">
        <f>VLOOKUP(K26,Liste!A23:C957,3)</f>
        <v>0</v>
      </c>
      <c r="H26" s="25"/>
      <c r="I26" s="2"/>
      <c r="J26" s="2"/>
      <c r="K26" s="2">
        <f t="shared" si="0"/>
        <v>935</v>
      </c>
    </row>
    <row r="27" spans="1:11" ht="14">
      <c r="A27" s="2"/>
      <c r="B27" s="2"/>
      <c r="C27" s="2"/>
      <c r="D27" s="25"/>
      <c r="E27" s="28" t="str">
        <f t="shared" si="1"/>
        <v xml:space="preserve"> </v>
      </c>
      <c r="F27" s="136">
        <f>VLOOKUP(K27,Liste!A24:B958,2)</f>
        <v>0</v>
      </c>
      <c r="G27" s="146">
        <f>VLOOKUP(K27,Liste!A24:C958,3)</f>
        <v>0</v>
      </c>
      <c r="H27" s="25"/>
      <c r="I27" s="2"/>
      <c r="J27" s="2"/>
      <c r="K27" s="2">
        <f t="shared" si="0"/>
        <v>936</v>
      </c>
    </row>
    <row r="28" spans="1:11" ht="14">
      <c r="A28" s="2"/>
      <c r="B28" s="2"/>
      <c r="C28" s="2"/>
      <c r="D28" s="25"/>
      <c r="E28" s="28" t="str">
        <f t="shared" si="1"/>
        <v xml:space="preserve"> </v>
      </c>
      <c r="F28" s="136">
        <f>VLOOKUP(K28,Liste!A25:B959,2)</f>
        <v>0</v>
      </c>
      <c r="G28" s="146">
        <f>VLOOKUP(K28,Liste!A25:C959,3)</f>
        <v>0</v>
      </c>
      <c r="H28" s="25"/>
      <c r="I28" s="2"/>
      <c r="J28" s="2"/>
      <c r="K28" s="2">
        <f t="shared" si="0"/>
        <v>937</v>
      </c>
    </row>
    <row r="29" spans="1:11" ht="14">
      <c r="A29" s="2"/>
      <c r="B29" s="2"/>
      <c r="C29" s="2"/>
      <c r="D29" s="25"/>
      <c r="E29" s="28" t="str">
        <f t="shared" si="1"/>
        <v xml:space="preserve"> </v>
      </c>
      <c r="F29" s="136">
        <f>VLOOKUP(K29,Liste!A26:B960,2)</f>
        <v>0</v>
      </c>
      <c r="G29" s="146">
        <f>VLOOKUP(K29,Liste!A26:C960,3)</f>
        <v>0</v>
      </c>
      <c r="H29" s="25"/>
      <c r="I29" s="2"/>
      <c r="J29" s="2"/>
      <c r="K29" s="2">
        <f t="shared" si="0"/>
        <v>938</v>
      </c>
    </row>
    <row r="30" spans="1:11" ht="14">
      <c r="A30" s="2"/>
      <c r="B30" s="2"/>
      <c r="C30" s="2"/>
      <c r="D30" s="25"/>
      <c r="E30" s="28" t="str">
        <f t="shared" si="1"/>
        <v xml:space="preserve"> </v>
      </c>
      <c r="F30" s="136">
        <f>VLOOKUP(K30,Liste!A27:B961,2)</f>
        <v>0</v>
      </c>
      <c r="G30" s="146">
        <f>VLOOKUP(K30,Liste!A27:C961,3)</f>
        <v>0</v>
      </c>
      <c r="H30" s="25"/>
      <c r="I30" s="2"/>
      <c r="J30" s="2"/>
      <c r="K30" s="2">
        <f t="shared" si="0"/>
        <v>939</v>
      </c>
    </row>
    <row r="31" spans="1:11" ht="14">
      <c r="A31" s="2"/>
      <c r="B31" s="2"/>
      <c r="C31" s="2"/>
      <c r="D31" s="25"/>
      <c r="E31" s="28" t="str">
        <f t="shared" si="1"/>
        <v xml:space="preserve"> </v>
      </c>
      <c r="F31" s="136">
        <f>VLOOKUP(K31,Liste!A28:B962,2)</f>
        <v>0</v>
      </c>
      <c r="G31" s="146">
        <f>VLOOKUP(K31,Liste!A28:C962,3)</f>
        <v>0</v>
      </c>
      <c r="H31" s="25"/>
      <c r="I31" s="2"/>
      <c r="J31" s="2"/>
      <c r="K31" s="2">
        <f t="shared" si="0"/>
        <v>940</v>
      </c>
    </row>
    <row r="32" spans="1:11" ht="14">
      <c r="A32" s="2"/>
      <c r="B32" s="2"/>
      <c r="C32" s="2"/>
      <c r="D32" s="25"/>
      <c r="E32" s="28" t="str">
        <f t="shared" si="1"/>
        <v xml:space="preserve"> </v>
      </c>
      <c r="F32" s="136">
        <f>VLOOKUP(K32,Liste!A29:B963,2)</f>
        <v>0</v>
      </c>
      <c r="G32" s="146">
        <f>VLOOKUP(K32,Liste!A29:C963,3)</f>
        <v>0</v>
      </c>
      <c r="H32" s="25"/>
      <c r="I32" s="2"/>
      <c r="J32" s="2"/>
      <c r="K32" s="2">
        <f t="shared" si="0"/>
        <v>941</v>
      </c>
    </row>
    <row r="33" spans="1:11" ht="14">
      <c r="A33" s="2"/>
      <c r="B33" s="2"/>
      <c r="C33" s="2"/>
      <c r="D33" s="25"/>
      <c r="E33" s="28" t="str">
        <f t="shared" si="1"/>
        <v xml:space="preserve"> </v>
      </c>
      <c r="F33" s="136">
        <f>VLOOKUP(K33,Liste!A30:B964,2)</f>
        <v>0</v>
      </c>
      <c r="G33" s="146">
        <f>VLOOKUP(K33,Liste!A30:C964,3)</f>
        <v>0</v>
      </c>
      <c r="H33" s="25"/>
      <c r="I33" s="2"/>
      <c r="J33" s="2"/>
      <c r="K33" s="2">
        <f t="shared" si="0"/>
        <v>942</v>
      </c>
    </row>
    <row r="34" spans="1:11" ht="14">
      <c r="A34" s="2"/>
      <c r="B34" s="2"/>
      <c r="C34" s="2"/>
      <c r="D34" s="2"/>
      <c r="E34" s="28" t="str">
        <f t="shared" si="1"/>
        <v xml:space="preserve"> </v>
      </c>
      <c r="F34" s="136">
        <f>VLOOKUP(K34,Liste!A31:B965,2)</f>
        <v>0</v>
      </c>
      <c r="G34" s="146">
        <f>VLOOKUP(K34,Liste!A31:C965,3)</f>
        <v>0</v>
      </c>
      <c r="H34" s="2"/>
      <c r="I34" s="2"/>
      <c r="J34" s="2"/>
      <c r="K34" s="2">
        <f t="shared" si="0"/>
        <v>943</v>
      </c>
    </row>
    <row r="35" spans="1:11" ht="14">
      <c r="A35" s="2"/>
      <c r="B35" s="2"/>
      <c r="C35" s="2"/>
      <c r="D35" s="2"/>
      <c r="E35" s="28" t="str">
        <f t="shared" si="1"/>
        <v xml:space="preserve"> </v>
      </c>
      <c r="F35" s="136">
        <f>VLOOKUP(K35,Liste!A32:B966,2)</f>
        <v>0</v>
      </c>
      <c r="G35" s="146">
        <f>VLOOKUP(K35,Liste!A32:C966,3)</f>
        <v>0</v>
      </c>
      <c r="H35" s="2"/>
      <c r="I35" s="2"/>
      <c r="J35" s="2"/>
      <c r="K35" s="2">
        <f t="shared" si="0"/>
        <v>944</v>
      </c>
    </row>
    <row r="36" spans="1:11" ht="14">
      <c r="A36" s="2"/>
      <c r="B36" s="2"/>
      <c r="C36" s="2"/>
      <c r="D36" s="2"/>
      <c r="E36" s="28" t="str">
        <f t="shared" si="1"/>
        <v xml:space="preserve"> </v>
      </c>
      <c r="F36" s="136">
        <f>VLOOKUP(K36,Liste!A33:B967,2)</f>
        <v>0</v>
      </c>
      <c r="G36" s="146">
        <f>VLOOKUP(K36,Liste!A33:C967,3)</f>
        <v>0</v>
      </c>
      <c r="H36" s="2"/>
      <c r="I36" s="2"/>
      <c r="J36" s="2"/>
      <c r="K36" s="2">
        <f t="shared" si="0"/>
        <v>945</v>
      </c>
    </row>
    <row r="37" spans="1:11" ht="14">
      <c r="A37" s="2"/>
      <c r="B37" s="2"/>
      <c r="C37" s="2"/>
      <c r="D37" s="2"/>
      <c r="E37" s="28" t="str">
        <f t="shared" si="1"/>
        <v xml:space="preserve"> </v>
      </c>
      <c r="F37" s="136">
        <f>VLOOKUP(K37,Liste!A34:B968,2)</f>
        <v>0</v>
      </c>
      <c r="G37" s="146">
        <f>VLOOKUP(K37,Liste!A34:C968,3)</f>
        <v>0</v>
      </c>
      <c r="H37" s="2"/>
      <c r="I37" s="2"/>
      <c r="J37" s="2"/>
      <c r="K37" s="2">
        <f t="shared" si="0"/>
        <v>946</v>
      </c>
    </row>
    <row r="38" spans="1:11" ht="14">
      <c r="A38" s="2"/>
      <c r="B38" s="2"/>
      <c r="C38" s="2"/>
      <c r="D38" s="2"/>
      <c r="E38" s="28" t="str">
        <f t="shared" si="1"/>
        <v xml:space="preserve"> </v>
      </c>
      <c r="F38" s="136">
        <f>VLOOKUP(K38,Liste!A35:B969,2)</f>
        <v>0</v>
      </c>
      <c r="G38" s="146">
        <f>VLOOKUP(K38,Liste!A35:C969,3)</f>
        <v>0</v>
      </c>
      <c r="H38" s="2"/>
      <c r="I38" s="2"/>
      <c r="J38" s="2"/>
      <c r="K38" s="2">
        <f t="shared" si="0"/>
        <v>947</v>
      </c>
    </row>
    <row r="39" spans="1:11">
      <c r="A39" s="2"/>
      <c r="B39" s="2"/>
      <c r="C39" s="2"/>
      <c r="D39" s="27"/>
      <c r="E39" s="27"/>
      <c r="F39" s="27"/>
      <c r="G39" s="27"/>
      <c r="H39" s="27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sheetProtection selectLockedCells="1"/>
  <mergeCells count="1">
    <mergeCell ref="E2:G2"/>
  </mergeCells>
  <phoneticPr fontId="5" type="noConversion"/>
  <dataValidations xWindow="554" yWindow="314" count="2">
    <dataValidation allowBlank="1" showInputMessage="1" showErrorMessage="1" prompt="Sıra numarası program tarafından otomatik olarak verilmektedir!" sqref="E4:E38" xr:uid="{00000000-0002-0000-0200-000000000000}"/>
    <dataValidation allowBlank="1" showInputMessage="1" showErrorMessage="1" prompt="Öğrencinin numarasını giriniz." sqref="F4:F38" xr:uid="{00000000-0002-0000-0200-000001000000}"/>
  </dataValidations>
  <pageMargins left="1.57" right="0.78740157480314965" top="0.47" bottom="0.3" header="0.32" footer="0.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T20"/>
  <sheetViews>
    <sheetView workbookViewId="0">
      <selection activeCell="E14" sqref="E14"/>
    </sheetView>
  </sheetViews>
  <sheetFormatPr baseColWidth="10" defaultColWidth="9.1640625" defaultRowHeight="13"/>
  <cols>
    <col min="1" max="1" width="2.5" style="4" customWidth="1"/>
    <col min="2" max="3" width="4.33203125" style="4" customWidth="1"/>
    <col min="4" max="4" width="4.5" style="4" customWidth="1"/>
    <col min="5" max="44" width="2.6640625" style="4" customWidth="1"/>
    <col min="45" max="45" width="8.5" style="4" customWidth="1"/>
    <col min="46" max="46" width="2.6640625" style="4" customWidth="1"/>
    <col min="47" max="16384" width="9.1640625" style="4"/>
  </cols>
  <sheetData>
    <row r="1" spans="1:46" ht="18" customHeight="1">
      <c r="A1" s="23"/>
      <c r="B1" s="245" t="s">
        <v>24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7"/>
      <c r="AT1" s="23"/>
    </row>
    <row r="2" spans="1:46" ht="18" customHeight="1">
      <c r="A2" s="23"/>
      <c r="B2" s="248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50"/>
      <c r="AT2" s="23"/>
    </row>
    <row r="3" spans="1:46" ht="16.5" customHeight="1">
      <c r="A3" s="23"/>
      <c r="B3" s="255" t="s">
        <v>74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3"/>
    </row>
    <row r="4" spans="1:46" ht="16.5" customHeight="1">
      <c r="A4" s="23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3"/>
    </row>
    <row r="5" spans="1:46" ht="16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6" ht="18" customHeight="1">
      <c r="A6" s="23"/>
      <c r="B6" s="257" t="s">
        <v>48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9"/>
      <c r="AS6" s="252" t="s">
        <v>2</v>
      </c>
      <c r="AT6" s="23"/>
    </row>
    <row r="7" spans="1:46" ht="12.75" customHeight="1">
      <c r="A7" s="23"/>
      <c r="B7" s="260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2"/>
      <c r="AS7" s="253"/>
      <c r="AT7" s="23"/>
    </row>
    <row r="8" spans="1:46" ht="21" customHeight="1">
      <c r="A8" s="23"/>
      <c r="B8" s="251" t="s">
        <v>15</v>
      </c>
      <c r="C8" s="251"/>
      <c r="D8" s="251"/>
      <c r="E8" s="45">
        <v>1</v>
      </c>
      <c r="F8" s="45">
        <v>2</v>
      </c>
      <c r="G8" s="45">
        <v>3</v>
      </c>
      <c r="H8" s="45">
        <v>4</v>
      </c>
      <c r="I8" s="45">
        <v>5</v>
      </c>
      <c r="J8" s="45">
        <v>6</v>
      </c>
      <c r="K8" s="45">
        <v>7</v>
      </c>
      <c r="L8" s="45">
        <v>8</v>
      </c>
      <c r="M8" s="45">
        <v>9</v>
      </c>
      <c r="N8" s="45">
        <v>10</v>
      </c>
      <c r="O8" s="45">
        <v>11</v>
      </c>
      <c r="P8" s="45">
        <v>12</v>
      </c>
      <c r="Q8" s="45">
        <v>13</v>
      </c>
      <c r="R8" s="45">
        <v>14</v>
      </c>
      <c r="S8" s="45">
        <v>15</v>
      </c>
      <c r="T8" s="45">
        <v>16</v>
      </c>
      <c r="U8" s="45">
        <v>17</v>
      </c>
      <c r="V8" s="45">
        <v>18</v>
      </c>
      <c r="W8" s="45">
        <v>19</v>
      </c>
      <c r="X8" s="45">
        <v>20</v>
      </c>
      <c r="Y8" s="45">
        <v>21</v>
      </c>
      <c r="Z8" s="45">
        <v>22</v>
      </c>
      <c r="AA8" s="45">
        <v>23</v>
      </c>
      <c r="AB8" s="45">
        <v>24</v>
      </c>
      <c r="AC8" s="45">
        <v>25</v>
      </c>
      <c r="AD8" s="45">
        <v>26</v>
      </c>
      <c r="AE8" s="45">
        <v>27</v>
      </c>
      <c r="AF8" s="45">
        <v>28</v>
      </c>
      <c r="AG8" s="45">
        <v>29</v>
      </c>
      <c r="AH8" s="45">
        <v>30</v>
      </c>
      <c r="AI8" s="45">
        <v>31</v>
      </c>
      <c r="AJ8" s="45">
        <v>32</v>
      </c>
      <c r="AK8" s="45">
        <v>33</v>
      </c>
      <c r="AL8" s="45">
        <v>34</v>
      </c>
      <c r="AM8" s="45">
        <v>35</v>
      </c>
      <c r="AN8" s="45">
        <v>36</v>
      </c>
      <c r="AO8" s="45">
        <v>37</v>
      </c>
      <c r="AP8" s="45">
        <v>38</v>
      </c>
      <c r="AQ8" s="45">
        <v>39</v>
      </c>
      <c r="AR8" s="45">
        <v>40</v>
      </c>
      <c r="AS8" s="254"/>
      <c r="AT8" s="23"/>
    </row>
    <row r="9" spans="1:46" ht="25.5" customHeight="1">
      <c r="A9" s="23"/>
      <c r="B9" s="244" t="s">
        <v>16</v>
      </c>
      <c r="C9" s="244"/>
      <c r="D9" s="244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21" t="str">
        <f>IF(SUM(E9:AR9)=0," ",SUM(E9:AR9))</f>
        <v xml:space="preserve"> </v>
      </c>
      <c r="AT9" s="23"/>
    </row>
    <row r="10" spans="1:46" ht="16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4"/>
      <c r="AT10" s="23"/>
    </row>
    <row r="11" spans="1:46" ht="18" customHeight="1">
      <c r="A11" s="23"/>
      <c r="B11" s="257" t="s">
        <v>49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9"/>
      <c r="AS11" s="252" t="s">
        <v>2</v>
      </c>
      <c r="AT11" s="23"/>
    </row>
    <row r="12" spans="1:46" ht="12.75" customHeight="1">
      <c r="A12" s="23"/>
      <c r="B12" s="260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2"/>
      <c r="AS12" s="253"/>
      <c r="AT12" s="23"/>
    </row>
    <row r="13" spans="1:46" ht="21" customHeight="1">
      <c r="A13" s="23"/>
      <c r="B13" s="251" t="s">
        <v>15</v>
      </c>
      <c r="C13" s="251"/>
      <c r="D13" s="251"/>
      <c r="E13" s="45">
        <v>1</v>
      </c>
      <c r="F13" s="45">
        <v>2</v>
      </c>
      <c r="G13" s="45">
        <v>3</v>
      </c>
      <c r="H13" s="45">
        <v>4</v>
      </c>
      <c r="I13" s="45">
        <v>5</v>
      </c>
      <c r="J13" s="45">
        <v>6</v>
      </c>
      <c r="K13" s="45">
        <v>7</v>
      </c>
      <c r="L13" s="45">
        <v>8</v>
      </c>
      <c r="M13" s="45">
        <v>9</v>
      </c>
      <c r="N13" s="45">
        <v>10</v>
      </c>
      <c r="O13" s="45">
        <v>11</v>
      </c>
      <c r="P13" s="45">
        <v>12</v>
      </c>
      <c r="Q13" s="45">
        <v>13</v>
      </c>
      <c r="R13" s="45">
        <v>14</v>
      </c>
      <c r="S13" s="45">
        <v>15</v>
      </c>
      <c r="T13" s="45">
        <v>16</v>
      </c>
      <c r="U13" s="45">
        <v>17</v>
      </c>
      <c r="V13" s="45">
        <v>18</v>
      </c>
      <c r="W13" s="45">
        <v>19</v>
      </c>
      <c r="X13" s="45">
        <v>20</v>
      </c>
      <c r="Y13" s="45">
        <v>21</v>
      </c>
      <c r="Z13" s="45">
        <v>22</v>
      </c>
      <c r="AA13" s="45">
        <v>23</v>
      </c>
      <c r="AB13" s="45">
        <v>24</v>
      </c>
      <c r="AC13" s="45">
        <v>25</v>
      </c>
      <c r="AD13" s="45">
        <v>26</v>
      </c>
      <c r="AE13" s="45">
        <v>27</v>
      </c>
      <c r="AF13" s="45">
        <v>28</v>
      </c>
      <c r="AG13" s="45">
        <v>29</v>
      </c>
      <c r="AH13" s="45">
        <v>30</v>
      </c>
      <c r="AI13" s="45">
        <v>31</v>
      </c>
      <c r="AJ13" s="45">
        <v>32</v>
      </c>
      <c r="AK13" s="45">
        <v>33</v>
      </c>
      <c r="AL13" s="45">
        <v>34</v>
      </c>
      <c r="AM13" s="45">
        <v>35</v>
      </c>
      <c r="AN13" s="45">
        <v>36</v>
      </c>
      <c r="AO13" s="45">
        <v>37</v>
      </c>
      <c r="AP13" s="45">
        <v>38</v>
      </c>
      <c r="AQ13" s="45">
        <v>39</v>
      </c>
      <c r="AR13" s="45">
        <v>40</v>
      </c>
      <c r="AS13" s="254"/>
      <c r="AT13" s="23"/>
    </row>
    <row r="14" spans="1:46" ht="25.5" customHeight="1">
      <c r="A14" s="23"/>
      <c r="B14" s="244" t="s">
        <v>16</v>
      </c>
      <c r="C14" s="244"/>
      <c r="D14" s="244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21" t="str">
        <f>IF(SUM(E14:AR14)=0," ",SUM(E14:AR14))</f>
        <v xml:space="preserve"> </v>
      </c>
      <c r="AT14" s="23"/>
    </row>
    <row r="15" spans="1:46" ht="16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4"/>
      <c r="AT15" s="23"/>
    </row>
    <row r="16" spans="1:46" ht="18" customHeight="1">
      <c r="A16" s="23"/>
      <c r="B16" s="268" t="s">
        <v>50</v>
      </c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70"/>
      <c r="AS16" s="264" t="s">
        <v>2</v>
      </c>
      <c r="AT16" s="23"/>
    </row>
    <row r="17" spans="1:46" ht="12.75" customHeight="1">
      <c r="A17" s="23"/>
      <c r="B17" s="271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3"/>
      <c r="AS17" s="265"/>
      <c r="AT17" s="23"/>
    </row>
    <row r="18" spans="1:46" ht="21" customHeight="1">
      <c r="A18" s="23"/>
      <c r="B18" s="267" t="s">
        <v>15</v>
      </c>
      <c r="C18" s="267"/>
      <c r="D18" s="267"/>
      <c r="E18" s="46">
        <v>1</v>
      </c>
      <c r="F18" s="46">
        <v>2</v>
      </c>
      <c r="G18" s="46">
        <v>3</v>
      </c>
      <c r="H18" s="46">
        <v>4</v>
      </c>
      <c r="I18" s="46">
        <v>5</v>
      </c>
      <c r="J18" s="46">
        <v>6</v>
      </c>
      <c r="K18" s="46">
        <v>7</v>
      </c>
      <c r="L18" s="46">
        <v>8</v>
      </c>
      <c r="M18" s="46">
        <v>9</v>
      </c>
      <c r="N18" s="46">
        <v>10</v>
      </c>
      <c r="O18" s="46">
        <v>11</v>
      </c>
      <c r="P18" s="46">
        <v>12</v>
      </c>
      <c r="Q18" s="46">
        <v>13</v>
      </c>
      <c r="R18" s="46">
        <v>14</v>
      </c>
      <c r="S18" s="46">
        <v>15</v>
      </c>
      <c r="T18" s="46">
        <v>16</v>
      </c>
      <c r="U18" s="46">
        <v>17</v>
      </c>
      <c r="V18" s="46">
        <v>18</v>
      </c>
      <c r="W18" s="46">
        <v>19</v>
      </c>
      <c r="X18" s="46">
        <v>20</v>
      </c>
      <c r="Y18" s="46">
        <v>21</v>
      </c>
      <c r="Z18" s="46">
        <v>22</v>
      </c>
      <c r="AA18" s="46">
        <v>23</v>
      </c>
      <c r="AB18" s="46">
        <v>24</v>
      </c>
      <c r="AC18" s="46">
        <v>25</v>
      </c>
      <c r="AD18" s="46">
        <v>26</v>
      </c>
      <c r="AE18" s="46">
        <v>27</v>
      </c>
      <c r="AF18" s="46">
        <v>28</v>
      </c>
      <c r="AG18" s="46">
        <v>29</v>
      </c>
      <c r="AH18" s="46">
        <v>30</v>
      </c>
      <c r="AI18" s="46">
        <v>31</v>
      </c>
      <c r="AJ18" s="46">
        <v>32</v>
      </c>
      <c r="AK18" s="46">
        <v>33</v>
      </c>
      <c r="AL18" s="46">
        <v>34</v>
      </c>
      <c r="AM18" s="46">
        <v>35</v>
      </c>
      <c r="AN18" s="46">
        <v>36</v>
      </c>
      <c r="AO18" s="46">
        <v>37</v>
      </c>
      <c r="AP18" s="46">
        <v>38</v>
      </c>
      <c r="AQ18" s="46">
        <v>39</v>
      </c>
      <c r="AR18" s="46">
        <v>40</v>
      </c>
      <c r="AS18" s="266"/>
      <c r="AT18" s="23"/>
    </row>
    <row r="19" spans="1:46" ht="25.5" customHeight="1">
      <c r="A19" s="23"/>
      <c r="B19" s="263" t="s">
        <v>16</v>
      </c>
      <c r="C19" s="263"/>
      <c r="D19" s="263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22" t="str">
        <f>IF(SUM(E19:AR19)=0," ",SUM(E19:AR19))</f>
        <v xml:space="preserve"> </v>
      </c>
      <c r="AT19" s="23"/>
    </row>
    <row r="20" spans="1:46" ht="16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</sheetData>
  <sheetProtection selectLockedCells="1"/>
  <mergeCells count="14">
    <mergeCell ref="AS11:AS13"/>
    <mergeCell ref="B13:D13"/>
    <mergeCell ref="B11:AR12"/>
    <mergeCell ref="B19:D19"/>
    <mergeCell ref="B14:D14"/>
    <mergeCell ref="AS16:AS18"/>
    <mergeCell ref="B18:D18"/>
    <mergeCell ref="B16:AR17"/>
    <mergeCell ref="B9:D9"/>
    <mergeCell ref="B1:AS2"/>
    <mergeCell ref="B8:D8"/>
    <mergeCell ref="AS6:AS8"/>
    <mergeCell ref="B3:AS4"/>
    <mergeCell ref="B6:AR7"/>
  </mergeCells>
  <phoneticPr fontId="5" type="noConversion"/>
  <dataValidations count="1">
    <dataValidation allowBlank="1" showInputMessage="1" showErrorMessage="1" prompt="Sorunun puan değerini giriniz." sqref="E14:AR14 E19:AR19 E9:AR9" xr:uid="{00000000-0002-0000-0300-000000000000}"/>
  </dataValidations>
  <pageMargins left="0.59" right="0.12" top="1.52" bottom="0.78740157480314965" header="0.53" footer="0.59055118110236227"/>
  <pageSetup paperSize="9" orientation="landscape" r:id="rId1"/>
  <headerFooter alignWithMargins="0"/>
  <rowBreaks count="1" manualBreakCount="1">
    <brk id="20" max="4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1">
    <tabColor indexed="44"/>
    <pageSetUpPr fitToPage="1"/>
  </sheetPr>
  <dimension ref="A1:AU99"/>
  <sheetViews>
    <sheetView view="pageBreakPreview" zoomScale="80" zoomScaleNormal="100" zoomScaleSheetLayoutView="80" workbookViewId="0">
      <selection sqref="A1:AP1"/>
    </sheetView>
  </sheetViews>
  <sheetFormatPr baseColWidth="10" defaultColWidth="9.1640625" defaultRowHeight="13"/>
  <cols>
    <col min="1" max="1" width="3.83203125" style="4" customWidth="1"/>
    <col min="2" max="2" width="5.6640625" style="4" customWidth="1"/>
    <col min="3" max="4" width="8.6640625" style="4" customWidth="1"/>
    <col min="5" max="5" width="3.5" style="4" customWidth="1"/>
    <col min="6" max="45" width="2.6640625" style="4" customWidth="1"/>
    <col min="46" max="46" width="7.6640625" style="4" customWidth="1"/>
    <col min="47" max="47" width="8.33203125" style="4" customWidth="1"/>
    <col min="48" max="16384" width="9.1640625" style="4"/>
  </cols>
  <sheetData>
    <row r="1" spans="1:47" ht="17.25" customHeight="1">
      <c r="A1" s="289" t="str">
        <f>'K. Bilgiler'!H14&amp;" EĞİTİM ÖĞRETİM YILI "&amp;'K. Bilgiler'!H6</f>
        <v>2024-2025 EĞİTİM ÖĞRETİM YILI ÇİĞDEMTEPE ŞEHİT MEHMET COŞKUN KILIÇ MESLEKİ VE TEKNİK ANADOLU LİSESİ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1"/>
      <c r="AQ1" s="288">
        <f ca="1">TODAY()</f>
        <v>45619</v>
      </c>
      <c r="AR1" s="288"/>
      <c r="AS1" s="288"/>
      <c r="AT1" s="288"/>
      <c r="AU1" s="288"/>
    </row>
    <row r="2" spans="1:47" ht="16.5" customHeight="1">
      <c r="A2" s="313" t="str">
        <f>'K. Bilgiler'!H10&amp;" / "&amp;'K. Bilgiler'!H12&amp;" SINIFI "&amp;'K. Bilgiler'!H8&amp;" DERSİ "&amp;'K. Bilgiler'!H16&amp;" DÖNEM 1. SINAV ANALİZİ"</f>
        <v>12E AMP /  SINIFI  DERSİ I. DÖNEM DÖNEM 1. SINAV ANALİZİ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288"/>
      <c r="AR2" s="288"/>
      <c r="AS2" s="288"/>
      <c r="AT2" s="288"/>
      <c r="AU2" s="288"/>
    </row>
    <row r="3" spans="1:47" ht="85" customHeight="1">
      <c r="A3" s="306" t="s">
        <v>75</v>
      </c>
      <c r="B3" s="307"/>
      <c r="C3" s="307"/>
      <c r="D3" s="307"/>
      <c r="E3" s="308"/>
      <c r="F3" s="134" t="s">
        <v>109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309"/>
      <c r="AU3" s="310"/>
    </row>
    <row r="4" spans="1:47" ht="12.75" customHeight="1">
      <c r="A4" s="311" t="s">
        <v>27</v>
      </c>
      <c r="B4" s="311"/>
      <c r="C4" s="311"/>
      <c r="D4" s="311"/>
      <c r="E4" s="311"/>
      <c r="F4" s="152" t="str">
        <f>IF('NOT Baremi'!E9=0," ",'NOT Baremi'!E9)</f>
        <v xml:space="preserve"> </v>
      </c>
      <c r="G4" s="152" t="str">
        <f>IF('NOT Baremi'!F9=0," ",'NOT Baremi'!F9)</f>
        <v xml:space="preserve"> </v>
      </c>
      <c r="H4" s="152" t="str">
        <f>IF('NOT Baremi'!G9=0," ",'NOT Baremi'!G9)</f>
        <v xml:space="preserve"> </v>
      </c>
      <c r="I4" s="152" t="str">
        <f>IF('NOT Baremi'!H9=0," ",'NOT Baremi'!H9)</f>
        <v xml:space="preserve"> </v>
      </c>
      <c r="J4" s="152" t="str">
        <f>IF('NOT Baremi'!I9=0," ",'NOT Baremi'!I9)</f>
        <v xml:space="preserve"> </v>
      </c>
      <c r="K4" s="152" t="str">
        <f>IF('NOT Baremi'!J9=0," ",'NOT Baremi'!J9)</f>
        <v xml:space="preserve"> </v>
      </c>
      <c r="L4" s="152" t="str">
        <f>IF('NOT Baremi'!K9=0," ",'NOT Baremi'!K9)</f>
        <v xml:space="preserve"> </v>
      </c>
      <c r="M4" s="152" t="str">
        <f>IF('NOT Baremi'!L9=0," ",'NOT Baremi'!L9)</f>
        <v xml:space="preserve"> </v>
      </c>
      <c r="N4" s="152" t="str">
        <f>IF('NOT Baremi'!M9=0," ",'NOT Baremi'!M9)</f>
        <v xml:space="preserve"> </v>
      </c>
      <c r="O4" s="152" t="str">
        <f>IF('NOT Baremi'!N9=0," ",'NOT Baremi'!N9)</f>
        <v xml:space="preserve"> </v>
      </c>
      <c r="P4" s="152" t="str">
        <f>IF('NOT Baremi'!O9=0," ",'NOT Baremi'!O9)</f>
        <v xml:space="preserve"> </v>
      </c>
      <c r="Q4" s="152" t="str">
        <f>IF('NOT Baremi'!P9=0," ",'NOT Baremi'!P9)</f>
        <v xml:space="preserve"> </v>
      </c>
      <c r="R4" s="152" t="str">
        <f>IF('NOT Baremi'!Q9=0," ",'NOT Baremi'!Q9)</f>
        <v xml:space="preserve"> </v>
      </c>
      <c r="S4" s="152" t="str">
        <f>IF('NOT Baremi'!R9=0," ",'NOT Baremi'!R9)</f>
        <v xml:space="preserve"> </v>
      </c>
      <c r="T4" s="152" t="str">
        <f>IF('NOT Baremi'!S9=0," ",'NOT Baremi'!S9)</f>
        <v xml:space="preserve"> </v>
      </c>
      <c r="U4" s="152" t="str">
        <f>IF('NOT Baremi'!T9=0," ",'NOT Baremi'!T9)</f>
        <v xml:space="preserve"> </v>
      </c>
      <c r="V4" s="152" t="str">
        <f>IF('NOT Baremi'!U9=0," ",'NOT Baremi'!U9)</f>
        <v xml:space="preserve"> </v>
      </c>
      <c r="W4" s="152" t="str">
        <f>IF('NOT Baremi'!V9=0," ",'NOT Baremi'!V9)</f>
        <v xml:space="preserve"> </v>
      </c>
      <c r="X4" s="152" t="str">
        <f>IF('NOT Baremi'!W9=0," ",'NOT Baremi'!W9)</f>
        <v xml:space="preserve"> </v>
      </c>
      <c r="Y4" s="152" t="str">
        <f>IF('NOT Baremi'!X9=0," ",'NOT Baremi'!X9)</f>
        <v xml:space="preserve"> </v>
      </c>
      <c r="Z4" s="152" t="str">
        <f>IF('NOT Baremi'!Y9=0," ",'NOT Baremi'!Y9)</f>
        <v xml:space="preserve"> </v>
      </c>
      <c r="AA4" s="152" t="str">
        <f>IF('NOT Baremi'!Z9=0," ",'NOT Baremi'!Z9)</f>
        <v xml:space="preserve"> </v>
      </c>
      <c r="AB4" s="152" t="str">
        <f>IF('NOT Baremi'!AA9=0," ",'NOT Baremi'!AA9)</f>
        <v xml:space="preserve"> </v>
      </c>
      <c r="AC4" s="152" t="str">
        <f>IF('NOT Baremi'!AB9=0," ",'NOT Baremi'!AB9)</f>
        <v xml:space="preserve"> </v>
      </c>
      <c r="AD4" s="152" t="str">
        <f>IF('NOT Baremi'!AC9=0," ",'NOT Baremi'!AC9)</f>
        <v xml:space="preserve"> </v>
      </c>
      <c r="AE4" s="152" t="str">
        <f>IF('NOT Baremi'!AD9=0," ",'NOT Baremi'!AD9)</f>
        <v xml:space="preserve"> </v>
      </c>
      <c r="AF4" s="152" t="str">
        <f>IF('NOT Baremi'!AE9=0," ",'NOT Baremi'!AE9)</f>
        <v xml:space="preserve"> </v>
      </c>
      <c r="AG4" s="152" t="str">
        <f>IF('NOT Baremi'!AF9=0," ",'NOT Baremi'!AF9)</f>
        <v xml:space="preserve"> </v>
      </c>
      <c r="AH4" s="152" t="str">
        <f>IF('NOT Baremi'!AG9=0," ",'NOT Baremi'!AG9)</f>
        <v xml:space="preserve"> </v>
      </c>
      <c r="AI4" s="152" t="str">
        <f>IF('NOT Baremi'!AH9=0," ",'NOT Baremi'!AH9)</f>
        <v xml:space="preserve"> </v>
      </c>
      <c r="AJ4" s="152" t="str">
        <f>IF('NOT Baremi'!AI9=0," ",'NOT Baremi'!AI9)</f>
        <v xml:space="preserve"> </v>
      </c>
      <c r="AK4" s="152" t="str">
        <f>IF('NOT Baremi'!AJ9=0," ",'NOT Baremi'!AJ9)</f>
        <v xml:space="preserve"> </v>
      </c>
      <c r="AL4" s="152" t="str">
        <f>IF('NOT Baremi'!AK9=0," ",'NOT Baremi'!AK9)</f>
        <v xml:space="preserve"> </v>
      </c>
      <c r="AM4" s="152" t="str">
        <f>IF('NOT Baremi'!AL9=0," ",'NOT Baremi'!AL9)</f>
        <v xml:space="preserve"> </v>
      </c>
      <c r="AN4" s="152" t="str">
        <f>IF('NOT Baremi'!AM9=0," ",'NOT Baremi'!AM9)</f>
        <v xml:space="preserve"> </v>
      </c>
      <c r="AO4" s="152" t="str">
        <f>IF('NOT Baremi'!AN9=0," ",'NOT Baremi'!AN9)</f>
        <v xml:space="preserve"> </v>
      </c>
      <c r="AP4" s="152" t="str">
        <f>IF('NOT Baremi'!AO9=0," ",'NOT Baremi'!AO9)</f>
        <v xml:space="preserve"> </v>
      </c>
      <c r="AQ4" s="152" t="str">
        <f>IF('NOT Baremi'!AP9=0," ",'NOT Baremi'!AP9)</f>
        <v xml:space="preserve"> </v>
      </c>
      <c r="AR4" s="152" t="str">
        <f>IF('NOT Baremi'!AQ9=0," ",'NOT Baremi'!AQ9)</f>
        <v xml:space="preserve"> </v>
      </c>
      <c r="AS4" s="152" t="str">
        <f>IF('NOT Baremi'!AR9=0," ",'NOT Baremi'!AR9)</f>
        <v xml:space="preserve"> </v>
      </c>
      <c r="AT4" s="32" t="str">
        <f>IF(SUM(F4:AS4)=0," ",SUM(F4:AS4))</f>
        <v xml:space="preserve"> </v>
      </c>
      <c r="AU4" s="277" t="s">
        <v>98</v>
      </c>
    </row>
    <row r="5" spans="1:47" ht="39">
      <c r="A5" s="33" t="s">
        <v>0</v>
      </c>
      <c r="B5" s="33" t="s">
        <v>35</v>
      </c>
      <c r="C5" s="312" t="s">
        <v>26</v>
      </c>
      <c r="D5" s="312"/>
      <c r="E5" s="312"/>
      <c r="F5" s="16" t="str">
        <f>IF('NOT Baremi'!E9&gt;0,'NOT Baremi'!E8&amp;"."&amp;"SORU"," ")</f>
        <v xml:space="preserve"> </v>
      </c>
      <c r="G5" s="16" t="str">
        <f>IF('NOT Baremi'!F9&gt;0,'NOT Baremi'!F8&amp;"."&amp;"SORU"," ")</f>
        <v xml:space="preserve"> </v>
      </c>
      <c r="H5" s="16" t="str">
        <f>IF('NOT Baremi'!G9&gt;0,'NOT Baremi'!G8&amp;"."&amp;"SORU"," ")</f>
        <v xml:space="preserve"> </v>
      </c>
      <c r="I5" s="16" t="str">
        <f>IF('NOT Baremi'!H9&gt;0,'NOT Baremi'!H8&amp;"."&amp;"SORU"," ")</f>
        <v xml:space="preserve"> </v>
      </c>
      <c r="J5" s="16" t="str">
        <f>IF('NOT Baremi'!I9&gt;0,'NOT Baremi'!I8&amp;"."&amp;"SORU"," ")</f>
        <v xml:space="preserve"> </v>
      </c>
      <c r="K5" s="16" t="str">
        <f>IF('NOT Baremi'!J9&gt;0,'NOT Baremi'!J8&amp;"."&amp;"SORU"," ")</f>
        <v xml:space="preserve"> </v>
      </c>
      <c r="L5" s="16" t="str">
        <f>IF('NOT Baremi'!K9&gt;0,'NOT Baremi'!K8&amp;"."&amp;"SORU"," ")</f>
        <v xml:space="preserve"> </v>
      </c>
      <c r="M5" s="16" t="str">
        <f>IF('NOT Baremi'!L9&gt;0,'NOT Baremi'!L8&amp;"."&amp;"SORU"," ")</f>
        <v xml:space="preserve"> </v>
      </c>
      <c r="N5" s="16" t="str">
        <f>IF('NOT Baremi'!M9&gt;0,'NOT Baremi'!M8&amp;"."&amp;"SORU"," ")</f>
        <v xml:space="preserve"> </v>
      </c>
      <c r="O5" s="16" t="str">
        <f>IF('NOT Baremi'!N9&gt;0,'NOT Baremi'!N8&amp;"."&amp;"SORU"," ")</f>
        <v xml:space="preserve"> </v>
      </c>
      <c r="P5" s="16" t="str">
        <f>IF('NOT Baremi'!O9&gt;0,'NOT Baremi'!O8&amp;"."&amp;"SORU"," ")</f>
        <v xml:space="preserve"> </v>
      </c>
      <c r="Q5" s="16" t="str">
        <f>IF('NOT Baremi'!P9&gt;0,'NOT Baremi'!P8&amp;"."&amp;"SORU"," ")</f>
        <v xml:space="preserve"> </v>
      </c>
      <c r="R5" s="16" t="str">
        <f>IF('NOT Baremi'!Q9&gt;0,'NOT Baremi'!Q8&amp;"."&amp;"SORU"," ")</f>
        <v xml:space="preserve"> </v>
      </c>
      <c r="S5" s="16" t="str">
        <f>IF('NOT Baremi'!R9&gt;0,'NOT Baremi'!R8&amp;"."&amp;"SORU"," ")</f>
        <v xml:space="preserve"> </v>
      </c>
      <c r="T5" s="16" t="str">
        <f>IF('NOT Baremi'!S9&gt;0,'NOT Baremi'!S8&amp;"."&amp;"SORU"," ")</f>
        <v xml:space="preserve"> </v>
      </c>
      <c r="U5" s="16" t="str">
        <f>IF('NOT Baremi'!T9&gt;0,'NOT Baremi'!T8&amp;"."&amp;"SORU"," ")</f>
        <v xml:space="preserve"> </v>
      </c>
      <c r="V5" s="16" t="str">
        <f>IF('NOT Baremi'!U9&gt;0,'NOT Baremi'!U8&amp;"."&amp;"SORU"," ")</f>
        <v xml:space="preserve"> </v>
      </c>
      <c r="W5" s="16" t="str">
        <f>IF('NOT Baremi'!V9&gt;0,'NOT Baremi'!V8&amp;"."&amp;"SORU"," ")</f>
        <v xml:space="preserve"> </v>
      </c>
      <c r="X5" s="16" t="str">
        <f>IF('NOT Baremi'!W9&gt;0,'NOT Baremi'!W8&amp;"."&amp;"SORU"," ")</f>
        <v xml:space="preserve"> </v>
      </c>
      <c r="Y5" s="16" t="str">
        <f>IF('NOT Baremi'!X9&gt;0,'NOT Baremi'!X8&amp;"."&amp;"SORU"," ")</f>
        <v xml:space="preserve"> </v>
      </c>
      <c r="Z5" s="16" t="str">
        <f>IF('NOT Baremi'!Y9&gt;0,'NOT Baremi'!Y8&amp;"."&amp;"SORU"," ")</f>
        <v xml:space="preserve"> </v>
      </c>
      <c r="AA5" s="16" t="str">
        <f>IF('NOT Baremi'!Z9&gt;0,'NOT Baremi'!Z8&amp;"."&amp;"SORU"," ")</f>
        <v xml:space="preserve"> </v>
      </c>
      <c r="AB5" s="16" t="str">
        <f>IF('NOT Baremi'!AA9&gt;0,'NOT Baremi'!AA8&amp;"."&amp;"SORU"," ")</f>
        <v xml:space="preserve"> </v>
      </c>
      <c r="AC5" s="16" t="str">
        <f>IF('NOT Baremi'!AB9&gt;0,'NOT Baremi'!AB8&amp;"."&amp;"SORU"," ")</f>
        <v xml:space="preserve"> </v>
      </c>
      <c r="AD5" s="16" t="str">
        <f>IF('NOT Baremi'!AC9&gt;0,'NOT Baremi'!AC8&amp;"."&amp;"SORU"," ")</f>
        <v xml:space="preserve"> </v>
      </c>
      <c r="AE5" s="16" t="str">
        <f>IF('NOT Baremi'!AD9&gt;0,'NOT Baremi'!AD8&amp;"."&amp;"SORU"," ")</f>
        <v xml:space="preserve"> </v>
      </c>
      <c r="AF5" s="16" t="str">
        <f>IF('NOT Baremi'!AE9&gt;0,'NOT Baremi'!AE8&amp;"."&amp;"SORU"," ")</f>
        <v xml:space="preserve"> </v>
      </c>
      <c r="AG5" s="16" t="str">
        <f>IF('NOT Baremi'!AF9&gt;0,'NOT Baremi'!AF8&amp;"."&amp;"SORU"," ")</f>
        <v xml:space="preserve"> </v>
      </c>
      <c r="AH5" s="16" t="str">
        <f>IF('NOT Baremi'!AG9&gt;0,'NOT Baremi'!AG8&amp;"."&amp;"SORU"," ")</f>
        <v xml:space="preserve"> </v>
      </c>
      <c r="AI5" s="16" t="str">
        <f>IF('NOT Baremi'!AH9&gt;0,'NOT Baremi'!AH8&amp;"."&amp;"SORU"," ")</f>
        <v xml:space="preserve"> </v>
      </c>
      <c r="AJ5" s="16" t="str">
        <f>IF('NOT Baremi'!AI9&gt;0,'NOT Baremi'!AI8&amp;"."&amp;"SORU"," ")</f>
        <v xml:space="preserve"> </v>
      </c>
      <c r="AK5" s="16" t="str">
        <f>IF('NOT Baremi'!AJ9&gt;0,'NOT Baremi'!AJ8&amp;"."&amp;"SORU"," ")</f>
        <v xml:space="preserve"> </v>
      </c>
      <c r="AL5" s="16" t="str">
        <f>IF('NOT Baremi'!AK9&gt;0,'NOT Baremi'!AK8&amp;"."&amp;"SORU"," ")</f>
        <v xml:space="preserve"> </v>
      </c>
      <c r="AM5" s="16" t="str">
        <f>IF('NOT Baremi'!AL9&gt;0,'NOT Baremi'!AL8&amp;"."&amp;"SORU"," ")</f>
        <v xml:space="preserve"> </v>
      </c>
      <c r="AN5" s="16" t="str">
        <f>IF('NOT Baremi'!AM9&gt;0,'NOT Baremi'!AM8&amp;"."&amp;"SORU"," ")</f>
        <v xml:space="preserve"> </v>
      </c>
      <c r="AO5" s="16" t="str">
        <f>IF('NOT Baremi'!AN9&gt;0,'NOT Baremi'!AN8&amp;"."&amp;"SORU"," ")</f>
        <v xml:space="preserve"> </v>
      </c>
      <c r="AP5" s="16" t="str">
        <f>IF('NOT Baremi'!AO9&gt;0,'NOT Baremi'!AO8&amp;"."&amp;"SORU"," ")</f>
        <v xml:space="preserve"> </v>
      </c>
      <c r="AQ5" s="16" t="str">
        <f>IF('NOT Baremi'!AP9&gt;0,'NOT Baremi'!AP8&amp;"."&amp;"SORU"," ")</f>
        <v xml:space="preserve"> </v>
      </c>
      <c r="AR5" s="16" t="str">
        <f>IF('NOT Baremi'!AQ9&gt;0,'NOT Baremi'!AQ8&amp;"."&amp;"SORU"," ")</f>
        <v xml:space="preserve"> </v>
      </c>
      <c r="AS5" s="16" t="str">
        <f>IF('NOT Baremi'!AR9&gt;0,'NOT Baremi'!AR8&amp;"."&amp;"SORU"," ")</f>
        <v xml:space="preserve"> </v>
      </c>
      <c r="AT5" s="19" t="s">
        <v>30</v>
      </c>
      <c r="AU5" s="277"/>
    </row>
    <row r="6" spans="1:47" ht="12" customHeight="1">
      <c r="A6" s="34">
        <f>'S. Listesi'!E4</f>
        <v>1</v>
      </c>
      <c r="B6" s="35">
        <f>IF('S. Listesi'!F4=0," ",'S. Listesi'!F4)</f>
        <v>65</v>
      </c>
      <c r="C6" s="276" t="str">
        <f>IF('S. Listesi'!G4=0," ",'S. Listesi'!G4)</f>
        <v>HACI BAĞDINLI</v>
      </c>
      <c r="D6" s="276"/>
      <c r="E6" s="276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20" t="str">
        <f>IF(COUNTBLANK(F6:AS6)=COLUMNS(F6:AS6)," ",IF(SUM(F6:AS6)=0,0,SUM(F6:AS6)))</f>
        <v xml:space="preserve"> </v>
      </c>
      <c r="AU6" s="20" t="str">
        <f>IF(AT6=" "," ",IF(AT6&gt;=85,"Pekiyi",IF(AT6&gt;=70,"İyi",IF(AT6&gt;=55,"Orta",IF(AT6&gt;=45,"Geçer",IF(AT6&gt;=0,"Geçmez",0))))))</f>
        <v xml:space="preserve"> </v>
      </c>
    </row>
    <row r="7" spans="1:47" ht="12" customHeight="1">
      <c r="A7" s="34">
        <f>'S. Listesi'!E5</f>
        <v>2</v>
      </c>
      <c r="B7" s="35">
        <f>IF('S. Listesi'!F5=0," ",'S. Listesi'!F5)</f>
        <v>105</v>
      </c>
      <c r="C7" s="276" t="str">
        <f>IF('S. Listesi'!G5=0," ",'S. Listesi'!G5)</f>
        <v>MUHAMMED ŞÜKRÜ EROL</v>
      </c>
      <c r="D7" s="276"/>
      <c r="E7" s="276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20" t="str">
        <f t="shared" ref="AT7:AT40" si="0">IF(COUNTBLANK(F7:AS7)=COLUMNS(F7:AS7)," ",IF(SUM(F7:AS7)=0,0,SUM(F7:AS7)))</f>
        <v xml:space="preserve"> </v>
      </c>
      <c r="AU7" s="20" t="str">
        <f t="shared" ref="AU7:AU40" si="1">IF(AT7=" "," ",IF(AT7&gt;=85,"Pekiyi",IF(AT7&gt;=70,"İyi",IF(AT7&gt;=55,"Orta",IF(AT7&gt;=45,"Geçer",IF(AT7&gt;=0,"Geçmez",0))))))</f>
        <v xml:space="preserve"> </v>
      </c>
    </row>
    <row r="8" spans="1:47" ht="12" customHeight="1">
      <c r="A8" s="34">
        <f>'S. Listesi'!E6</f>
        <v>3</v>
      </c>
      <c r="B8" s="35">
        <f>IF('S. Listesi'!F6=0," ",'S. Listesi'!F6)</f>
        <v>172</v>
      </c>
      <c r="C8" s="276" t="str">
        <f>IF('S. Listesi'!G6=0," ",'S. Listesi'!G6)</f>
        <v>FURKAN HASIRCI</v>
      </c>
      <c r="D8" s="276"/>
      <c r="E8" s="276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20" t="str">
        <f t="shared" si="0"/>
        <v xml:space="preserve"> </v>
      </c>
      <c r="AU8" s="20" t="str">
        <f t="shared" si="1"/>
        <v xml:space="preserve"> </v>
      </c>
    </row>
    <row r="9" spans="1:47" ht="12" customHeight="1">
      <c r="A9" s="34">
        <f>'S. Listesi'!E7</f>
        <v>4</v>
      </c>
      <c r="B9" s="35">
        <f>IF('S. Listesi'!F7=0," ",'S. Listesi'!F7)</f>
        <v>369</v>
      </c>
      <c r="C9" s="276" t="str">
        <f>IF('S. Listesi'!G7=0," ",'S. Listesi'!G7)</f>
        <v>HADİ CAN ÖZMEN</v>
      </c>
      <c r="D9" s="276"/>
      <c r="E9" s="276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20" t="str">
        <f t="shared" si="0"/>
        <v xml:space="preserve"> </v>
      </c>
      <c r="AU9" s="20" t="str">
        <f t="shared" si="1"/>
        <v xml:space="preserve"> </v>
      </c>
    </row>
    <row r="10" spans="1:47" ht="12" customHeight="1">
      <c r="A10" s="34">
        <f>'S. Listesi'!E8</f>
        <v>5</v>
      </c>
      <c r="B10" s="35">
        <f>IF('S. Listesi'!F8=0," ",'S. Listesi'!F8)</f>
        <v>419</v>
      </c>
      <c r="C10" s="276" t="str">
        <f>IF('S. Listesi'!G8=0," ",'S. Listesi'!G8)</f>
        <v>MEHMET BAL</v>
      </c>
      <c r="D10" s="276"/>
      <c r="E10" s="276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20" t="str">
        <f t="shared" si="0"/>
        <v xml:space="preserve"> </v>
      </c>
      <c r="AU10" s="20" t="str">
        <f t="shared" si="1"/>
        <v xml:space="preserve"> </v>
      </c>
    </row>
    <row r="11" spans="1:47" ht="12" customHeight="1">
      <c r="A11" s="34">
        <f>'S. Listesi'!E9</f>
        <v>6</v>
      </c>
      <c r="B11" s="35">
        <f>IF('S. Listesi'!F9=0," ",'S. Listesi'!F9)</f>
        <v>706</v>
      </c>
      <c r="C11" s="276" t="str">
        <f>IF('S. Listesi'!G9=0," ",'S. Listesi'!G9)</f>
        <v>RIZA EMİN ÇIRPANLI</v>
      </c>
      <c r="D11" s="276"/>
      <c r="E11" s="276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20" t="str">
        <f t="shared" si="0"/>
        <v xml:space="preserve"> </v>
      </c>
      <c r="AU11" s="20" t="str">
        <f t="shared" si="1"/>
        <v xml:space="preserve"> </v>
      </c>
    </row>
    <row r="12" spans="1:47" ht="12" customHeight="1">
      <c r="A12" s="34" t="str">
        <f>'S. Listesi'!E10</f>
        <v xml:space="preserve"> </v>
      </c>
      <c r="B12" s="35" t="str">
        <f>IF('S. Listesi'!F10=0," ",'S. Listesi'!F10)</f>
        <v xml:space="preserve"> </v>
      </c>
      <c r="C12" s="276" t="str">
        <f>IF('S. Listesi'!G10=0," ",'S. Listesi'!G10)</f>
        <v xml:space="preserve"> </v>
      </c>
      <c r="D12" s="276"/>
      <c r="E12" s="276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20" t="str">
        <f t="shared" si="0"/>
        <v xml:space="preserve"> </v>
      </c>
      <c r="AU12" s="20" t="str">
        <f t="shared" si="1"/>
        <v xml:space="preserve"> </v>
      </c>
    </row>
    <row r="13" spans="1:47" ht="12" customHeight="1">
      <c r="A13" s="34" t="str">
        <f>'S. Listesi'!E11</f>
        <v xml:space="preserve"> </v>
      </c>
      <c r="B13" s="35" t="str">
        <f>IF('S. Listesi'!F11=0," ",'S. Listesi'!F11)</f>
        <v xml:space="preserve"> </v>
      </c>
      <c r="C13" s="276" t="str">
        <f>IF('S. Listesi'!G11=0," ",'S. Listesi'!G11)</f>
        <v xml:space="preserve"> </v>
      </c>
      <c r="D13" s="276"/>
      <c r="E13" s="276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20" t="str">
        <f t="shared" si="0"/>
        <v xml:space="preserve"> </v>
      </c>
      <c r="AU13" s="20" t="str">
        <f t="shared" si="1"/>
        <v xml:space="preserve"> </v>
      </c>
    </row>
    <row r="14" spans="1:47" ht="12" customHeight="1">
      <c r="A14" s="34" t="str">
        <f>'S. Listesi'!E12</f>
        <v xml:space="preserve"> </v>
      </c>
      <c r="B14" s="35" t="str">
        <f>IF('S. Listesi'!F12=0," ",'S. Listesi'!F12)</f>
        <v xml:space="preserve"> </v>
      </c>
      <c r="C14" s="276" t="str">
        <f>IF('S. Listesi'!G12=0," ",'S. Listesi'!G12)</f>
        <v xml:space="preserve"> </v>
      </c>
      <c r="D14" s="276"/>
      <c r="E14" s="276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20" t="str">
        <f t="shared" si="0"/>
        <v xml:space="preserve"> </v>
      </c>
      <c r="AU14" s="20" t="str">
        <f t="shared" si="1"/>
        <v xml:space="preserve"> </v>
      </c>
    </row>
    <row r="15" spans="1:47" ht="12" customHeight="1">
      <c r="A15" s="34" t="str">
        <f>'S. Listesi'!E13</f>
        <v xml:space="preserve"> </v>
      </c>
      <c r="B15" s="35" t="str">
        <f>IF('S. Listesi'!F13=0," ",'S. Listesi'!F13)</f>
        <v xml:space="preserve"> </v>
      </c>
      <c r="C15" s="276" t="str">
        <f>IF('S. Listesi'!G13=0," ",'S. Listesi'!G13)</f>
        <v xml:space="preserve"> </v>
      </c>
      <c r="D15" s="276"/>
      <c r="E15" s="276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20" t="str">
        <f t="shared" si="0"/>
        <v xml:space="preserve"> </v>
      </c>
      <c r="AU15" s="20" t="str">
        <f t="shared" si="1"/>
        <v xml:space="preserve"> </v>
      </c>
    </row>
    <row r="16" spans="1:47" ht="12" customHeight="1">
      <c r="A16" s="34" t="str">
        <f>'S. Listesi'!E14</f>
        <v xml:space="preserve"> </v>
      </c>
      <c r="B16" s="35" t="str">
        <f>IF('S. Listesi'!F14=0," ",'S. Listesi'!F14)</f>
        <v xml:space="preserve"> </v>
      </c>
      <c r="C16" s="276" t="str">
        <f>IF('S. Listesi'!G14=0," ",'S. Listesi'!G14)</f>
        <v xml:space="preserve"> </v>
      </c>
      <c r="D16" s="276"/>
      <c r="E16" s="276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20" t="str">
        <f t="shared" si="0"/>
        <v xml:space="preserve"> </v>
      </c>
      <c r="AU16" s="20" t="str">
        <f t="shared" si="1"/>
        <v xml:space="preserve"> </v>
      </c>
    </row>
    <row r="17" spans="1:47" ht="12" customHeight="1">
      <c r="A17" s="34" t="str">
        <f>'S. Listesi'!E15</f>
        <v xml:space="preserve"> </v>
      </c>
      <c r="B17" s="35" t="str">
        <f>IF('S. Listesi'!F15=0," ",'S. Listesi'!F15)</f>
        <v xml:space="preserve"> </v>
      </c>
      <c r="C17" s="276" t="str">
        <f>IF('S. Listesi'!G15=0," ",'S. Listesi'!G15)</f>
        <v xml:space="preserve"> </v>
      </c>
      <c r="D17" s="276"/>
      <c r="E17" s="276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20" t="str">
        <f t="shared" si="0"/>
        <v xml:space="preserve"> </v>
      </c>
      <c r="AU17" s="20" t="str">
        <f t="shared" si="1"/>
        <v xml:space="preserve"> </v>
      </c>
    </row>
    <row r="18" spans="1:47" ht="12" customHeight="1">
      <c r="A18" s="34" t="str">
        <f>'S. Listesi'!E16</f>
        <v xml:space="preserve"> </v>
      </c>
      <c r="B18" s="35" t="str">
        <f>IF('S. Listesi'!F16=0," ",'S. Listesi'!F16)</f>
        <v xml:space="preserve"> </v>
      </c>
      <c r="C18" s="276" t="str">
        <f>IF('S. Listesi'!G16=0," ",'S. Listesi'!G16)</f>
        <v xml:space="preserve"> </v>
      </c>
      <c r="D18" s="276"/>
      <c r="E18" s="276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20" t="str">
        <f t="shared" si="0"/>
        <v xml:space="preserve"> </v>
      </c>
      <c r="AU18" s="20" t="str">
        <f t="shared" si="1"/>
        <v xml:space="preserve"> </v>
      </c>
    </row>
    <row r="19" spans="1:47" ht="12" customHeight="1">
      <c r="A19" s="34" t="str">
        <f>'S. Listesi'!E17</f>
        <v xml:space="preserve"> </v>
      </c>
      <c r="B19" s="35" t="str">
        <f>IF('S. Listesi'!F17=0," ",'S. Listesi'!F17)</f>
        <v xml:space="preserve"> </v>
      </c>
      <c r="C19" s="276" t="str">
        <f>IF('S. Listesi'!G17=0," ",'S. Listesi'!G17)</f>
        <v xml:space="preserve"> </v>
      </c>
      <c r="D19" s="276"/>
      <c r="E19" s="276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20" t="str">
        <f t="shared" si="0"/>
        <v xml:space="preserve"> </v>
      </c>
      <c r="AU19" s="20" t="str">
        <f t="shared" si="1"/>
        <v xml:space="preserve"> </v>
      </c>
    </row>
    <row r="20" spans="1:47" ht="12" customHeight="1">
      <c r="A20" s="34" t="str">
        <f>'S. Listesi'!E18</f>
        <v xml:space="preserve"> </v>
      </c>
      <c r="B20" s="35" t="str">
        <f>IF('S. Listesi'!F18=0," ",'S. Listesi'!F18)</f>
        <v xml:space="preserve"> </v>
      </c>
      <c r="C20" s="276" t="str">
        <f>IF('S. Listesi'!G18=0," ",'S. Listesi'!G18)</f>
        <v xml:space="preserve"> </v>
      </c>
      <c r="D20" s="276"/>
      <c r="E20" s="276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20" t="str">
        <f t="shared" si="0"/>
        <v xml:space="preserve"> </v>
      </c>
      <c r="AU20" s="20" t="str">
        <f t="shared" si="1"/>
        <v xml:space="preserve"> </v>
      </c>
    </row>
    <row r="21" spans="1:47" ht="12" customHeight="1">
      <c r="A21" s="34" t="str">
        <f>'S. Listesi'!E19</f>
        <v xml:space="preserve"> </v>
      </c>
      <c r="B21" s="35" t="str">
        <f>IF('S. Listesi'!F19=0," ",'S. Listesi'!F19)</f>
        <v xml:space="preserve"> </v>
      </c>
      <c r="C21" s="276" t="str">
        <f>IF('S. Listesi'!G19=0," ",'S. Listesi'!G19)</f>
        <v xml:space="preserve"> </v>
      </c>
      <c r="D21" s="276"/>
      <c r="E21" s="276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20" t="str">
        <f t="shared" si="0"/>
        <v xml:space="preserve"> </v>
      </c>
      <c r="AU21" s="20" t="str">
        <f t="shared" si="1"/>
        <v xml:space="preserve"> </v>
      </c>
    </row>
    <row r="22" spans="1:47" ht="12" customHeight="1">
      <c r="A22" s="34" t="str">
        <f>'S. Listesi'!E20</f>
        <v xml:space="preserve"> </v>
      </c>
      <c r="B22" s="35" t="str">
        <f>IF('S. Listesi'!F20=0," ",'S. Listesi'!F20)</f>
        <v xml:space="preserve"> </v>
      </c>
      <c r="C22" s="276" t="str">
        <f>IF('S. Listesi'!G20=0," ",'S. Listesi'!G20)</f>
        <v xml:space="preserve"> </v>
      </c>
      <c r="D22" s="276"/>
      <c r="E22" s="276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20" t="str">
        <f t="shared" si="0"/>
        <v xml:space="preserve"> </v>
      </c>
      <c r="AU22" s="20" t="str">
        <f t="shared" si="1"/>
        <v xml:space="preserve"> </v>
      </c>
    </row>
    <row r="23" spans="1:47" ht="12" customHeight="1">
      <c r="A23" s="34" t="str">
        <f>'S. Listesi'!E21</f>
        <v xml:space="preserve"> </v>
      </c>
      <c r="B23" s="35" t="str">
        <f>IF('S. Listesi'!F21=0," ",'S. Listesi'!F21)</f>
        <v xml:space="preserve"> </v>
      </c>
      <c r="C23" s="276" t="str">
        <f>IF('S. Listesi'!G21=0," ",'S. Listesi'!G21)</f>
        <v xml:space="preserve"> </v>
      </c>
      <c r="D23" s="276"/>
      <c r="E23" s="276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20" t="str">
        <f t="shared" si="0"/>
        <v xml:space="preserve"> </v>
      </c>
      <c r="AU23" s="20" t="str">
        <f t="shared" si="1"/>
        <v xml:space="preserve"> </v>
      </c>
    </row>
    <row r="24" spans="1:47" ht="12" customHeight="1">
      <c r="A24" s="34" t="str">
        <f>'S. Listesi'!E22</f>
        <v xml:space="preserve"> </v>
      </c>
      <c r="B24" s="35" t="str">
        <f>IF('S. Listesi'!F22=0," ",'S. Listesi'!F22)</f>
        <v xml:space="preserve"> </v>
      </c>
      <c r="C24" s="276" t="str">
        <f>IF('S. Listesi'!G22=0," ",'S. Listesi'!G22)</f>
        <v xml:space="preserve"> </v>
      </c>
      <c r="D24" s="276"/>
      <c r="E24" s="276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20" t="str">
        <f t="shared" si="0"/>
        <v xml:space="preserve"> </v>
      </c>
      <c r="AU24" s="20" t="str">
        <f t="shared" si="1"/>
        <v xml:space="preserve"> </v>
      </c>
    </row>
    <row r="25" spans="1:47" ht="12" customHeight="1">
      <c r="A25" s="34" t="str">
        <f>'S. Listesi'!E23</f>
        <v xml:space="preserve"> </v>
      </c>
      <c r="B25" s="35" t="str">
        <f>IF('S. Listesi'!F23=0," ",'S. Listesi'!F23)</f>
        <v xml:space="preserve"> </v>
      </c>
      <c r="C25" s="276" t="str">
        <f>IF('S. Listesi'!G23=0," ",'S. Listesi'!G23)</f>
        <v xml:space="preserve"> </v>
      </c>
      <c r="D25" s="276"/>
      <c r="E25" s="276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20" t="str">
        <f t="shared" si="0"/>
        <v xml:space="preserve"> </v>
      </c>
      <c r="AU25" s="20" t="str">
        <f t="shared" si="1"/>
        <v xml:space="preserve"> </v>
      </c>
    </row>
    <row r="26" spans="1:47" ht="12" customHeight="1">
      <c r="A26" s="34" t="str">
        <f>'S. Listesi'!E24</f>
        <v xml:space="preserve"> </v>
      </c>
      <c r="B26" s="35" t="str">
        <f>IF('S. Listesi'!F24=0," ",'S. Listesi'!F24)</f>
        <v xml:space="preserve"> </v>
      </c>
      <c r="C26" s="278" t="str">
        <f>IF('S. Listesi'!G24=0," ",'S. Listesi'!G24)</f>
        <v xml:space="preserve"> </v>
      </c>
      <c r="D26" s="279"/>
      <c r="E26" s="280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20" t="str">
        <f t="shared" si="0"/>
        <v xml:space="preserve"> </v>
      </c>
      <c r="AU26" s="20" t="str">
        <f t="shared" si="1"/>
        <v xml:space="preserve"> </v>
      </c>
    </row>
    <row r="27" spans="1:47" ht="12" customHeight="1">
      <c r="A27" s="34" t="str">
        <f>'S. Listesi'!E25</f>
        <v xml:space="preserve"> </v>
      </c>
      <c r="B27" s="35" t="str">
        <f>IF('S. Listesi'!F25=0," ",'S. Listesi'!F25)</f>
        <v xml:space="preserve"> </v>
      </c>
      <c r="C27" s="276" t="str">
        <f>IF('S. Listesi'!G25=0," ",'S. Listesi'!G25)</f>
        <v xml:space="preserve"> </v>
      </c>
      <c r="D27" s="276"/>
      <c r="E27" s="276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20" t="str">
        <f t="shared" si="0"/>
        <v xml:space="preserve"> </v>
      </c>
      <c r="AU27" s="20" t="str">
        <f t="shared" si="1"/>
        <v xml:space="preserve"> </v>
      </c>
    </row>
    <row r="28" spans="1:47" ht="12" customHeight="1">
      <c r="A28" s="34" t="str">
        <f>'S. Listesi'!E26</f>
        <v xml:space="preserve"> </v>
      </c>
      <c r="B28" s="35" t="str">
        <f>IF('S. Listesi'!F26=0," ",'S. Listesi'!F26)</f>
        <v xml:space="preserve"> </v>
      </c>
      <c r="C28" s="276" t="str">
        <f>IF('S. Listesi'!G26=0," ",'S. Listesi'!G26)</f>
        <v xml:space="preserve"> </v>
      </c>
      <c r="D28" s="276"/>
      <c r="E28" s="276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20" t="str">
        <f t="shared" si="0"/>
        <v xml:space="preserve"> </v>
      </c>
      <c r="AU28" s="20" t="str">
        <f t="shared" si="1"/>
        <v xml:space="preserve"> </v>
      </c>
    </row>
    <row r="29" spans="1:47" ht="12" customHeight="1">
      <c r="A29" s="34" t="str">
        <f>'S. Listesi'!E27</f>
        <v xml:space="preserve"> </v>
      </c>
      <c r="B29" s="35" t="str">
        <f>IF('S. Listesi'!F27=0," ",'S. Listesi'!F27)</f>
        <v xml:space="preserve"> </v>
      </c>
      <c r="C29" s="278" t="str">
        <f>IF('S. Listesi'!G27=0," ",'S. Listesi'!G27)</f>
        <v xml:space="preserve"> </v>
      </c>
      <c r="D29" s="279"/>
      <c r="E29" s="280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20" t="str">
        <f t="shared" si="0"/>
        <v xml:space="preserve"> </v>
      </c>
      <c r="AU29" s="20" t="str">
        <f t="shared" si="1"/>
        <v xml:space="preserve"> </v>
      </c>
    </row>
    <row r="30" spans="1:47" ht="12" customHeight="1">
      <c r="A30" s="34" t="str">
        <f>'S. Listesi'!E28</f>
        <v xml:space="preserve"> </v>
      </c>
      <c r="B30" s="35" t="str">
        <f>IF('S. Listesi'!F28=0," ",'S. Listesi'!F28)</f>
        <v xml:space="preserve"> </v>
      </c>
      <c r="C30" s="278" t="str">
        <f>IF('S. Listesi'!G28=0," ",'S. Listesi'!G28)</f>
        <v xml:space="preserve"> </v>
      </c>
      <c r="D30" s="279"/>
      <c r="E30" s="280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20" t="str">
        <f t="shared" si="0"/>
        <v xml:space="preserve"> </v>
      </c>
      <c r="AU30" s="20" t="str">
        <f t="shared" si="1"/>
        <v xml:space="preserve"> </v>
      </c>
    </row>
    <row r="31" spans="1:47" ht="12" customHeight="1">
      <c r="A31" s="34" t="str">
        <f>'S. Listesi'!E29</f>
        <v xml:space="preserve"> </v>
      </c>
      <c r="B31" s="35" t="str">
        <f>IF('S. Listesi'!F29=0," ",'S. Listesi'!F29)</f>
        <v xml:space="preserve"> </v>
      </c>
      <c r="C31" s="278" t="str">
        <f>IF('S. Listesi'!G29=0," ",'S. Listesi'!G29)</f>
        <v xml:space="preserve"> </v>
      </c>
      <c r="D31" s="279"/>
      <c r="E31" s="280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20" t="str">
        <f t="shared" si="0"/>
        <v xml:space="preserve"> </v>
      </c>
      <c r="AU31" s="20" t="str">
        <f t="shared" si="1"/>
        <v xml:space="preserve"> </v>
      </c>
    </row>
    <row r="32" spans="1:47" ht="12" customHeight="1">
      <c r="A32" s="34" t="str">
        <f>'S. Listesi'!E30</f>
        <v xml:space="preserve"> </v>
      </c>
      <c r="B32" s="35" t="str">
        <f>IF('S. Listesi'!F30=0," ",'S. Listesi'!F30)</f>
        <v xml:space="preserve"> </v>
      </c>
      <c r="C32" s="278" t="str">
        <f>IF('S. Listesi'!G30=0," ",'S. Listesi'!G30)</f>
        <v xml:space="preserve"> </v>
      </c>
      <c r="D32" s="279"/>
      <c r="E32" s="280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20" t="str">
        <f t="shared" si="0"/>
        <v xml:space="preserve"> </v>
      </c>
      <c r="AU32" s="20" t="str">
        <f t="shared" si="1"/>
        <v xml:space="preserve"> </v>
      </c>
    </row>
    <row r="33" spans="1:47" ht="12" customHeight="1">
      <c r="A33" s="34" t="str">
        <f>'S. Listesi'!E31</f>
        <v xml:space="preserve"> </v>
      </c>
      <c r="B33" s="35" t="str">
        <f>IF('S. Listesi'!F31=0," ",'S. Listesi'!F31)</f>
        <v xml:space="preserve"> </v>
      </c>
      <c r="C33" s="278" t="str">
        <f>IF('S. Listesi'!G31=0," ",'S. Listesi'!G31)</f>
        <v xml:space="preserve"> </v>
      </c>
      <c r="D33" s="279"/>
      <c r="E33" s="280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20" t="str">
        <f t="shared" si="0"/>
        <v xml:space="preserve"> </v>
      </c>
      <c r="AU33" s="20" t="str">
        <f t="shared" si="1"/>
        <v xml:space="preserve"> </v>
      </c>
    </row>
    <row r="34" spans="1:47" ht="12" customHeight="1">
      <c r="A34" s="34" t="str">
        <f>'S. Listesi'!E32</f>
        <v xml:space="preserve"> </v>
      </c>
      <c r="B34" s="35" t="str">
        <f>IF('S. Listesi'!F32=0," ",'S. Listesi'!F32)</f>
        <v xml:space="preserve"> </v>
      </c>
      <c r="C34" s="278" t="str">
        <f>IF('S. Listesi'!G32=0," ",'S. Listesi'!G32)</f>
        <v xml:space="preserve"> </v>
      </c>
      <c r="D34" s="279"/>
      <c r="E34" s="280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20" t="str">
        <f t="shared" si="0"/>
        <v xml:space="preserve"> </v>
      </c>
      <c r="AU34" s="20" t="str">
        <f t="shared" si="1"/>
        <v xml:space="preserve"> </v>
      </c>
    </row>
    <row r="35" spans="1:47" ht="12" customHeight="1">
      <c r="A35" s="34" t="str">
        <f>'S. Listesi'!E33</f>
        <v xml:space="preserve"> </v>
      </c>
      <c r="B35" s="35" t="str">
        <f>IF('S. Listesi'!F33=0," ",'S. Listesi'!F33)</f>
        <v xml:space="preserve"> </v>
      </c>
      <c r="C35" s="278" t="str">
        <f>IF('S. Listesi'!G33=0," ",'S. Listesi'!G33)</f>
        <v xml:space="preserve"> </v>
      </c>
      <c r="D35" s="279"/>
      <c r="E35" s="280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20" t="str">
        <f t="shared" si="0"/>
        <v xml:space="preserve"> </v>
      </c>
      <c r="AU35" s="20" t="str">
        <f t="shared" si="1"/>
        <v xml:space="preserve"> </v>
      </c>
    </row>
    <row r="36" spans="1:47" ht="12" customHeight="1">
      <c r="A36" s="34" t="str">
        <f>'S. Listesi'!E34</f>
        <v xml:space="preserve"> </v>
      </c>
      <c r="B36" s="35" t="str">
        <f>IF('S. Listesi'!F34=0," ",'S. Listesi'!F34)</f>
        <v xml:space="preserve"> </v>
      </c>
      <c r="C36" s="278" t="str">
        <f>IF('S. Listesi'!G34=0," ",'S. Listesi'!G34)</f>
        <v xml:space="preserve"> </v>
      </c>
      <c r="D36" s="279"/>
      <c r="E36" s="280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20" t="str">
        <f t="shared" si="0"/>
        <v xml:space="preserve"> </v>
      </c>
      <c r="AU36" s="20" t="str">
        <f t="shared" si="1"/>
        <v xml:space="preserve"> </v>
      </c>
    </row>
    <row r="37" spans="1:47" ht="12" customHeight="1">
      <c r="A37" s="34" t="str">
        <f>'S. Listesi'!E35</f>
        <v xml:space="preserve"> </v>
      </c>
      <c r="B37" s="35" t="str">
        <f>IF('S. Listesi'!F35=0," ",'S. Listesi'!F35)</f>
        <v xml:space="preserve"> </v>
      </c>
      <c r="C37" s="278" t="str">
        <f>IF('S. Listesi'!G35=0," ",'S. Listesi'!G35)</f>
        <v xml:space="preserve"> </v>
      </c>
      <c r="D37" s="279"/>
      <c r="E37" s="280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20" t="str">
        <f t="shared" si="0"/>
        <v xml:space="preserve"> </v>
      </c>
      <c r="AU37" s="20" t="str">
        <f t="shared" si="1"/>
        <v xml:space="preserve"> </v>
      </c>
    </row>
    <row r="38" spans="1:47" ht="12" customHeight="1">
      <c r="A38" s="34" t="str">
        <f>'S. Listesi'!E36</f>
        <v xml:space="preserve"> </v>
      </c>
      <c r="B38" s="35" t="str">
        <f>IF('S. Listesi'!F36=0," ",'S. Listesi'!F36)</f>
        <v xml:space="preserve"> </v>
      </c>
      <c r="C38" s="278" t="str">
        <f>IF('S. Listesi'!G36=0," ",'S. Listesi'!G36)</f>
        <v xml:space="preserve"> </v>
      </c>
      <c r="D38" s="279"/>
      <c r="E38" s="280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20" t="str">
        <f t="shared" si="0"/>
        <v xml:space="preserve"> </v>
      </c>
      <c r="AU38" s="20" t="str">
        <f t="shared" si="1"/>
        <v xml:space="preserve"> </v>
      </c>
    </row>
    <row r="39" spans="1:47" ht="12" customHeight="1">
      <c r="A39" s="34" t="str">
        <f>'S. Listesi'!E37</f>
        <v xml:space="preserve"> </v>
      </c>
      <c r="B39" s="35" t="str">
        <f>IF('S. Listesi'!F37=0," ",'S. Listesi'!F37)</f>
        <v xml:space="preserve"> </v>
      </c>
      <c r="C39" s="278" t="str">
        <f>IF('S. Listesi'!G37=0," ",'S. Listesi'!G37)</f>
        <v xml:space="preserve"> </v>
      </c>
      <c r="D39" s="279"/>
      <c r="E39" s="280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20" t="str">
        <f t="shared" si="0"/>
        <v xml:space="preserve"> </v>
      </c>
      <c r="AU39" s="20" t="str">
        <f t="shared" si="1"/>
        <v xml:space="preserve"> </v>
      </c>
    </row>
    <row r="40" spans="1:47" ht="12" customHeight="1">
      <c r="A40" s="34" t="str">
        <f>'S. Listesi'!E38</f>
        <v xml:space="preserve"> </v>
      </c>
      <c r="B40" s="35" t="str">
        <f>IF('S. Listesi'!F38=0," ",'S. Listesi'!F38)</f>
        <v xml:space="preserve"> </v>
      </c>
      <c r="C40" s="278" t="str">
        <f>IF('S. Listesi'!G38=0," ",'S. Listesi'!G38)</f>
        <v xml:space="preserve"> </v>
      </c>
      <c r="D40" s="279"/>
      <c r="E40" s="280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20" t="str">
        <f t="shared" si="0"/>
        <v xml:space="preserve"> </v>
      </c>
      <c r="AU40" s="20" t="str">
        <f t="shared" si="1"/>
        <v xml:space="preserve"> </v>
      </c>
    </row>
    <row r="41" spans="1:47" ht="39.75" customHeight="1">
      <c r="A41" s="283" t="s">
        <v>20</v>
      </c>
      <c r="B41" s="284"/>
      <c r="C41" s="284"/>
      <c r="D41" s="284"/>
      <c r="E41" s="285"/>
      <c r="F41" s="18" t="str">
        <f t="shared" ref="F41:AS41" si="2">F5</f>
        <v xml:space="preserve"> </v>
      </c>
      <c r="G41" s="18" t="str">
        <f t="shared" si="2"/>
        <v xml:space="preserve"> </v>
      </c>
      <c r="H41" s="18" t="str">
        <f t="shared" si="2"/>
        <v xml:space="preserve"> </v>
      </c>
      <c r="I41" s="18" t="str">
        <f t="shared" si="2"/>
        <v xml:space="preserve"> </v>
      </c>
      <c r="J41" s="18" t="str">
        <f t="shared" si="2"/>
        <v xml:space="preserve"> </v>
      </c>
      <c r="K41" s="18" t="str">
        <f t="shared" si="2"/>
        <v xml:space="preserve"> </v>
      </c>
      <c r="L41" s="18" t="str">
        <f t="shared" si="2"/>
        <v xml:space="preserve"> </v>
      </c>
      <c r="M41" s="18" t="str">
        <f t="shared" si="2"/>
        <v xml:space="preserve"> </v>
      </c>
      <c r="N41" s="18" t="str">
        <f t="shared" si="2"/>
        <v xml:space="preserve"> </v>
      </c>
      <c r="O41" s="18" t="str">
        <f t="shared" si="2"/>
        <v xml:space="preserve"> </v>
      </c>
      <c r="P41" s="18" t="str">
        <f t="shared" si="2"/>
        <v xml:space="preserve"> </v>
      </c>
      <c r="Q41" s="18" t="str">
        <f t="shared" si="2"/>
        <v xml:space="preserve"> </v>
      </c>
      <c r="R41" s="18" t="str">
        <f t="shared" si="2"/>
        <v xml:space="preserve"> </v>
      </c>
      <c r="S41" s="18" t="str">
        <f t="shared" si="2"/>
        <v xml:space="preserve"> </v>
      </c>
      <c r="T41" s="18" t="str">
        <f t="shared" si="2"/>
        <v xml:space="preserve"> </v>
      </c>
      <c r="U41" s="18" t="str">
        <f t="shared" si="2"/>
        <v xml:space="preserve"> </v>
      </c>
      <c r="V41" s="18" t="str">
        <f t="shared" si="2"/>
        <v xml:space="preserve"> </v>
      </c>
      <c r="W41" s="18" t="str">
        <f t="shared" si="2"/>
        <v xml:space="preserve"> </v>
      </c>
      <c r="X41" s="18" t="str">
        <f t="shared" si="2"/>
        <v xml:space="preserve"> </v>
      </c>
      <c r="Y41" s="18" t="str">
        <f t="shared" si="2"/>
        <v xml:space="preserve"> </v>
      </c>
      <c r="Z41" s="18" t="str">
        <f t="shared" si="2"/>
        <v xml:space="preserve"> </v>
      </c>
      <c r="AA41" s="18" t="str">
        <f t="shared" si="2"/>
        <v xml:space="preserve"> </v>
      </c>
      <c r="AB41" s="18" t="str">
        <f t="shared" si="2"/>
        <v xml:space="preserve"> </v>
      </c>
      <c r="AC41" s="18" t="str">
        <f t="shared" si="2"/>
        <v xml:space="preserve"> </v>
      </c>
      <c r="AD41" s="18" t="str">
        <f t="shared" si="2"/>
        <v xml:space="preserve"> </v>
      </c>
      <c r="AE41" s="18" t="str">
        <f t="shared" si="2"/>
        <v xml:space="preserve"> </v>
      </c>
      <c r="AF41" s="18" t="str">
        <f t="shared" si="2"/>
        <v xml:space="preserve"> </v>
      </c>
      <c r="AG41" s="18" t="str">
        <f t="shared" si="2"/>
        <v xml:space="preserve"> </v>
      </c>
      <c r="AH41" s="18" t="str">
        <f t="shared" si="2"/>
        <v xml:space="preserve"> </v>
      </c>
      <c r="AI41" s="18" t="str">
        <f t="shared" si="2"/>
        <v xml:space="preserve"> </v>
      </c>
      <c r="AJ41" s="18" t="str">
        <f t="shared" si="2"/>
        <v xml:space="preserve"> </v>
      </c>
      <c r="AK41" s="18" t="str">
        <f t="shared" si="2"/>
        <v xml:space="preserve"> </v>
      </c>
      <c r="AL41" s="18" t="str">
        <f t="shared" si="2"/>
        <v xml:space="preserve"> </v>
      </c>
      <c r="AM41" s="18" t="str">
        <f t="shared" si="2"/>
        <v xml:space="preserve"> </v>
      </c>
      <c r="AN41" s="18" t="str">
        <f t="shared" si="2"/>
        <v xml:space="preserve"> </v>
      </c>
      <c r="AO41" s="18" t="str">
        <f t="shared" si="2"/>
        <v xml:space="preserve"> </v>
      </c>
      <c r="AP41" s="18" t="str">
        <f t="shared" si="2"/>
        <v xml:space="preserve"> </v>
      </c>
      <c r="AQ41" s="18" t="str">
        <f t="shared" si="2"/>
        <v xml:space="preserve"> </v>
      </c>
      <c r="AR41" s="18" t="str">
        <f t="shared" si="2"/>
        <v xml:space="preserve"> </v>
      </c>
      <c r="AS41" s="18" t="str">
        <f t="shared" si="2"/>
        <v xml:space="preserve"> </v>
      </c>
      <c r="AT41" s="15"/>
      <c r="AU41" s="15"/>
    </row>
    <row r="42" spans="1:47" ht="19.5" customHeight="1">
      <c r="A42" s="287" t="s">
        <v>29</v>
      </c>
      <c r="B42" s="287"/>
      <c r="C42" s="287"/>
      <c r="D42" s="287"/>
      <c r="E42" s="287"/>
      <c r="F42" s="5" t="str">
        <f t="shared" ref="F42:AS42" si="3">IF(COUNTBLANK(F6:F40)=ROWS(F6:F40)," ",SUM(F6:F40))</f>
        <v xml:space="preserve"> </v>
      </c>
      <c r="G42" s="5" t="str">
        <f t="shared" si="3"/>
        <v xml:space="preserve"> </v>
      </c>
      <c r="H42" s="5" t="str">
        <f t="shared" si="3"/>
        <v xml:space="preserve"> </v>
      </c>
      <c r="I42" s="5" t="str">
        <f t="shared" si="3"/>
        <v xml:space="preserve"> </v>
      </c>
      <c r="J42" s="5" t="str">
        <f t="shared" si="3"/>
        <v xml:space="preserve"> </v>
      </c>
      <c r="K42" s="5" t="str">
        <f t="shared" si="3"/>
        <v xml:space="preserve"> </v>
      </c>
      <c r="L42" s="5" t="str">
        <f t="shared" si="3"/>
        <v xml:space="preserve"> </v>
      </c>
      <c r="M42" s="5" t="str">
        <f t="shared" si="3"/>
        <v xml:space="preserve"> </v>
      </c>
      <c r="N42" s="5" t="str">
        <f t="shared" si="3"/>
        <v xml:space="preserve"> </v>
      </c>
      <c r="O42" s="5" t="str">
        <f t="shared" si="3"/>
        <v xml:space="preserve"> </v>
      </c>
      <c r="P42" s="5" t="str">
        <f t="shared" si="3"/>
        <v xml:space="preserve"> </v>
      </c>
      <c r="Q42" s="5" t="str">
        <f t="shared" si="3"/>
        <v xml:space="preserve"> </v>
      </c>
      <c r="R42" s="5" t="str">
        <f t="shared" si="3"/>
        <v xml:space="preserve"> </v>
      </c>
      <c r="S42" s="5" t="str">
        <f t="shared" si="3"/>
        <v xml:space="preserve"> </v>
      </c>
      <c r="T42" s="5" t="str">
        <f t="shared" si="3"/>
        <v xml:space="preserve"> </v>
      </c>
      <c r="U42" s="5" t="str">
        <f t="shared" si="3"/>
        <v xml:space="preserve"> </v>
      </c>
      <c r="V42" s="5" t="str">
        <f t="shared" si="3"/>
        <v xml:space="preserve"> </v>
      </c>
      <c r="W42" s="5" t="str">
        <f t="shared" si="3"/>
        <v xml:space="preserve"> </v>
      </c>
      <c r="X42" s="5" t="str">
        <f t="shared" si="3"/>
        <v xml:space="preserve"> </v>
      </c>
      <c r="Y42" s="5" t="str">
        <f t="shared" si="3"/>
        <v xml:space="preserve"> </v>
      </c>
      <c r="Z42" s="5" t="str">
        <f t="shared" si="3"/>
        <v xml:space="preserve"> </v>
      </c>
      <c r="AA42" s="5" t="str">
        <f t="shared" si="3"/>
        <v xml:space="preserve"> </v>
      </c>
      <c r="AB42" s="5" t="str">
        <f t="shared" si="3"/>
        <v xml:space="preserve"> </v>
      </c>
      <c r="AC42" s="5" t="str">
        <f t="shared" si="3"/>
        <v xml:space="preserve"> </v>
      </c>
      <c r="AD42" s="5" t="str">
        <f t="shared" si="3"/>
        <v xml:space="preserve"> </v>
      </c>
      <c r="AE42" s="5" t="str">
        <f t="shared" si="3"/>
        <v xml:space="preserve"> </v>
      </c>
      <c r="AF42" s="5" t="str">
        <f t="shared" si="3"/>
        <v xml:space="preserve"> </v>
      </c>
      <c r="AG42" s="5" t="str">
        <f t="shared" si="3"/>
        <v xml:space="preserve"> </v>
      </c>
      <c r="AH42" s="5" t="str">
        <f t="shared" si="3"/>
        <v xml:space="preserve"> </v>
      </c>
      <c r="AI42" s="5" t="str">
        <f t="shared" si="3"/>
        <v xml:space="preserve"> </v>
      </c>
      <c r="AJ42" s="5" t="str">
        <f t="shared" si="3"/>
        <v xml:space="preserve"> </v>
      </c>
      <c r="AK42" s="5" t="str">
        <f t="shared" si="3"/>
        <v xml:space="preserve"> </v>
      </c>
      <c r="AL42" s="5" t="str">
        <f t="shared" si="3"/>
        <v xml:space="preserve"> </v>
      </c>
      <c r="AM42" s="5" t="str">
        <f t="shared" si="3"/>
        <v xml:space="preserve"> </v>
      </c>
      <c r="AN42" s="5" t="str">
        <f t="shared" si="3"/>
        <v xml:space="preserve"> </v>
      </c>
      <c r="AO42" s="5" t="str">
        <f t="shared" si="3"/>
        <v xml:space="preserve"> </v>
      </c>
      <c r="AP42" s="5" t="str">
        <f t="shared" si="3"/>
        <v xml:space="preserve"> </v>
      </c>
      <c r="AQ42" s="5" t="str">
        <f t="shared" si="3"/>
        <v xml:space="preserve"> </v>
      </c>
      <c r="AR42" s="5" t="str">
        <f t="shared" si="3"/>
        <v xml:space="preserve"> </v>
      </c>
      <c r="AS42" s="5" t="str">
        <f t="shared" si="3"/>
        <v xml:space="preserve"> </v>
      </c>
      <c r="AT42" s="8"/>
      <c r="AU42" s="6"/>
    </row>
    <row r="43" spans="1:47" ht="25.5" customHeight="1">
      <c r="A43" s="286" t="s">
        <v>43</v>
      </c>
      <c r="B43" s="286"/>
      <c r="C43" s="286"/>
      <c r="D43" s="286"/>
      <c r="E43" s="286"/>
      <c r="F43" s="48" t="str">
        <f t="shared" ref="F43:AS43" si="4">IF(COUNTBLANK(F6:F40)=ROWS(F6:F40)," ",AVERAGE(F6:F40))</f>
        <v xml:space="preserve"> </v>
      </c>
      <c r="G43" s="48" t="str">
        <f t="shared" si="4"/>
        <v xml:space="preserve"> </v>
      </c>
      <c r="H43" s="48" t="str">
        <f t="shared" si="4"/>
        <v xml:space="preserve"> </v>
      </c>
      <c r="I43" s="48" t="str">
        <f t="shared" si="4"/>
        <v xml:space="preserve"> </v>
      </c>
      <c r="J43" s="48" t="str">
        <f t="shared" si="4"/>
        <v xml:space="preserve"> </v>
      </c>
      <c r="K43" s="48" t="str">
        <f t="shared" si="4"/>
        <v xml:space="preserve"> </v>
      </c>
      <c r="L43" s="48" t="str">
        <f t="shared" si="4"/>
        <v xml:space="preserve"> </v>
      </c>
      <c r="M43" s="48" t="str">
        <f t="shared" si="4"/>
        <v xml:space="preserve"> </v>
      </c>
      <c r="N43" s="48" t="str">
        <f t="shared" si="4"/>
        <v xml:space="preserve"> </v>
      </c>
      <c r="O43" s="48" t="str">
        <f t="shared" si="4"/>
        <v xml:space="preserve"> </v>
      </c>
      <c r="P43" s="48" t="str">
        <f t="shared" si="4"/>
        <v xml:space="preserve"> </v>
      </c>
      <c r="Q43" s="48" t="str">
        <f t="shared" si="4"/>
        <v xml:space="preserve"> </v>
      </c>
      <c r="R43" s="48" t="str">
        <f t="shared" si="4"/>
        <v xml:space="preserve"> </v>
      </c>
      <c r="S43" s="48" t="str">
        <f t="shared" si="4"/>
        <v xml:space="preserve"> </v>
      </c>
      <c r="T43" s="48" t="str">
        <f t="shared" si="4"/>
        <v xml:space="preserve"> </v>
      </c>
      <c r="U43" s="48" t="str">
        <f t="shared" si="4"/>
        <v xml:space="preserve"> </v>
      </c>
      <c r="V43" s="48" t="str">
        <f t="shared" si="4"/>
        <v xml:space="preserve"> </v>
      </c>
      <c r="W43" s="48" t="str">
        <f t="shared" si="4"/>
        <v xml:space="preserve"> </v>
      </c>
      <c r="X43" s="48" t="str">
        <f t="shared" si="4"/>
        <v xml:space="preserve"> </v>
      </c>
      <c r="Y43" s="48" t="str">
        <f t="shared" si="4"/>
        <v xml:space="preserve"> </v>
      </c>
      <c r="Z43" s="48" t="str">
        <f t="shared" si="4"/>
        <v xml:space="preserve"> </v>
      </c>
      <c r="AA43" s="48" t="str">
        <f t="shared" si="4"/>
        <v xml:space="preserve"> </v>
      </c>
      <c r="AB43" s="48" t="str">
        <f t="shared" si="4"/>
        <v xml:space="preserve"> </v>
      </c>
      <c r="AC43" s="48" t="str">
        <f t="shared" si="4"/>
        <v xml:space="preserve"> </v>
      </c>
      <c r="AD43" s="48" t="str">
        <f t="shared" si="4"/>
        <v xml:space="preserve"> </v>
      </c>
      <c r="AE43" s="48" t="str">
        <f t="shared" si="4"/>
        <v xml:space="preserve"> </v>
      </c>
      <c r="AF43" s="48" t="str">
        <f t="shared" si="4"/>
        <v xml:space="preserve"> </v>
      </c>
      <c r="AG43" s="48" t="str">
        <f t="shared" si="4"/>
        <v xml:space="preserve"> </v>
      </c>
      <c r="AH43" s="48" t="str">
        <f t="shared" si="4"/>
        <v xml:space="preserve"> </v>
      </c>
      <c r="AI43" s="48" t="str">
        <f t="shared" si="4"/>
        <v xml:space="preserve"> </v>
      </c>
      <c r="AJ43" s="48" t="str">
        <f t="shared" si="4"/>
        <v xml:space="preserve"> </v>
      </c>
      <c r="AK43" s="48" t="str">
        <f t="shared" si="4"/>
        <v xml:space="preserve"> </v>
      </c>
      <c r="AL43" s="48" t="str">
        <f t="shared" si="4"/>
        <v xml:space="preserve"> </v>
      </c>
      <c r="AM43" s="48" t="str">
        <f t="shared" si="4"/>
        <v xml:space="preserve"> </v>
      </c>
      <c r="AN43" s="48" t="str">
        <f t="shared" si="4"/>
        <v xml:space="preserve"> </v>
      </c>
      <c r="AO43" s="48" t="str">
        <f t="shared" si="4"/>
        <v xml:space="preserve"> </v>
      </c>
      <c r="AP43" s="48" t="str">
        <f t="shared" si="4"/>
        <v xml:space="preserve"> </v>
      </c>
      <c r="AQ43" s="48" t="str">
        <f t="shared" si="4"/>
        <v xml:space="preserve"> </v>
      </c>
      <c r="AR43" s="48" t="str">
        <f t="shared" si="4"/>
        <v xml:space="preserve"> </v>
      </c>
      <c r="AS43" s="48" t="str">
        <f t="shared" si="4"/>
        <v xml:space="preserve"> </v>
      </c>
      <c r="AT43" s="9" t="str">
        <f>IF(COUNTIF(AT6:AT40," ")=ROWS(AT6:AT40)," ",AVERAGE(AT6:AT40))</f>
        <v xml:space="preserve"> </v>
      </c>
      <c r="AU43" s="9"/>
    </row>
    <row r="44" spans="1:47" ht="21" customHeight="1">
      <c r="A44" s="286" t="s">
        <v>31</v>
      </c>
      <c r="B44" s="286"/>
      <c r="C44" s="286"/>
      <c r="D44" s="286"/>
      <c r="E44" s="286"/>
      <c r="F44" s="49" t="str">
        <f>IF(COUNTBLANK(F6:F40)=ROWS(F6:F40)," ",IF(COUNTIF(F6:F40,F4)=0,"YOK",COUNTIF(F6:F40,F4)))</f>
        <v xml:space="preserve"> </v>
      </c>
      <c r="G44" s="49" t="str">
        <f t="shared" ref="G44:AS44" si="5">IF(COUNTBLANK(G6:G40)=ROWS(G6:G40)," ",IF(COUNTIF(G6:G40,G4)=0,"YOK",COUNTIF(G6:G40,G4)))</f>
        <v xml:space="preserve"> </v>
      </c>
      <c r="H44" s="49" t="str">
        <f t="shared" si="5"/>
        <v xml:space="preserve"> </v>
      </c>
      <c r="I44" s="49" t="str">
        <f t="shared" si="5"/>
        <v xml:space="preserve"> </v>
      </c>
      <c r="J44" s="49" t="str">
        <f t="shared" si="5"/>
        <v xml:space="preserve"> </v>
      </c>
      <c r="K44" s="49" t="str">
        <f t="shared" si="5"/>
        <v xml:space="preserve"> </v>
      </c>
      <c r="L44" s="49" t="str">
        <f t="shared" si="5"/>
        <v xml:space="preserve"> </v>
      </c>
      <c r="M44" s="49" t="str">
        <f t="shared" si="5"/>
        <v xml:space="preserve"> </v>
      </c>
      <c r="N44" s="49" t="str">
        <f t="shared" si="5"/>
        <v xml:space="preserve"> </v>
      </c>
      <c r="O44" s="49" t="str">
        <f t="shared" si="5"/>
        <v xml:space="preserve"> </v>
      </c>
      <c r="P44" s="49" t="str">
        <f t="shared" si="5"/>
        <v xml:space="preserve"> </v>
      </c>
      <c r="Q44" s="49" t="str">
        <f t="shared" si="5"/>
        <v xml:space="preserve"> </v>
      </c>
      <c r="R44" s="49" t="str">
        <f t="shared" si="5"/>
        <v xml:space="preserve"> </v>
      </c>
      <c r="S44" s="49" t="str">
        <f t="shared" si="5"/>
        <v xml:space="preserve"> </v>
      </c>
      <c r="T44" s="49" t="str">
        <f t="shared" si="5"/>
        <v xml:space="preserve"> </v>
      </c>
      <c r="U44" s="49" t="str">
        <f t="shared" si="5"/>
        <v xml:space="preserve"> </v>
      </c>
      <c r="V44" s="49" t="str">
        <f t="shared" si="5"/>
        <v xml:space="preserve"> </v>
      </c>
      <c r="W44" s="49" t="str">
        <f t="shared" si="5"/>
        <v xml:space="preserve"> </v>
      </c>
      <c r="X44" s="49" t="str">
        <f t="shared" si="5"/>
        <v xml:space="preserve"> </v>
      </c>
      <c r="Y44" s="49" t="str">
        <f t="shared" si="5"/>
        <v xml:space="preserve"> </v>
      </c>
      <c r="Z44" s="49" t="str">
        <f t="shared" si="5"/>
        <v xml:space="preserve"> </v>
      </c>
      <c r="AA44" s="49" t="str">
        <f t="shared" si="5"/>
        <v xml:space="preserve"> </v>
      </c>
      <c r="AB44" s="49" t="str">
        <f t="shared" si="5"/>
        <v xml:space="preserve"> </v>
      </c>
      <c r="AC44" s="49" t="str">
        <f t="shared" si="5"/>
        <v xml:space="preserve"> </v>
      </c>
      <c r="AD44" s="49" t="str">
        <f t="shared" si="5"/>
        <v xml:space="preserve"> </v>
      </c>
      <c r="AE44" s="49" t="str">
        <f t="shared" si="5"/>
        <v xml:space="preserve"> </v>
      </c>
      <c r="AF44" s="49" t="str">
        <f t="shared" si="5"/>
        <v xml:space="preserve"> </v>
      </c>
      <c r="AG44" s="49" t="str">
        <f t="shared" si="5"/>
        <v xml:space="preserve"> </v>
      </c>
      <c r="AH44" s="49" t="str">
        <f t="shared" si="5"/>
        <v xml:space="preserve"> </v>
      </c>
      <c r="AI44" s="49" t="str">
        <f t="shared" si="5"/>
        <v xml:space="preserve"> </v>
      </c>
      <c r="AJ44" s="49" t="str">
        <f t="shared" si="5"/>
        <v xml:space="preserve"> </v>
      </c>
      <c r="AK44" s="49" t="str">
        <f t="shared" si="5"/>
        <v xml:space="preserve"> </v>
      </c>
      <c r="AL44" s="49" t="str">
        <f t="shared" si="5"/>
        <v xml:space="preserve"> </v>
      </c>
      <c r="AM44" s="49" t="str">
        <f t="shared" si="5"/>
        <v xml:space="preserve"> </v>
      </c>
      <c r="AN44" s="49" t="str">
        <f t="shared" si="5"/>
        <v xml:space="preserve"> </v>
      </c>
      <c r="AO44" s="49" t="str">
        <f t="shared" si="5"/>
        <v xml:space="preserve"> </v>
      </c>
      <c r="AP44" s="49" t="str">
        <f t="shared" si="5"/>
        <v xml:space="preserve"> </v>
      </c>
      <c r="AQ44" s="49" t="str">
        <f t="shared" si="5"/>
        <v xml:space="preserve"> </v>
      </c>
      <c r="AR44" s="49" t="str">
        <f t="shared" si="5"/>
        <v xml:space="preserve"> </v>
      </c>
      <c r="AS44" s="49" t="str">
        <f t="shared" si="5"/>
        <v xml:space="preserve"> </v>
      </c>
      <c r="AT44" s="9"/>
      <c r="AU44" s="7"/>
    </row>
    <row r="45" spans="1:47" ht="29.25" customHeight="1">
      <c r="A45" s="286" t="s">
        <v>33</v>
      </c>
      <c r="B45" s="286"/>
      <c r="C45" s="286"/>
      <c r="D45" s="286"/>
      <c r="E45" s="286"/>
      <c r="F45" s="50" t="str">
        <f t="shared" ref="F45:AS45" si="6">IF(COUNTBLANK(F6:F40)=ROWS(F6:F40)," ",IF(F44="YOK",0,100*F44/COUNTA(F6:F40)))</f>
        <v xml:space="preserve"> </v>
      </c>
      <c r="G45" s="50" t="str">
        <f t="shared" si="6"/>
        <v xml:space="preserve"> </v>
      </c>
      <c r="H45" s="50" t="str">
        <f t="shared" si="6"/>
        <v xml:space="preserve"> </v>
      </c>
      <c r="I45" s="50" t="str">
        <f t="shared" si="6"/>
        <v xml:space="preserve"> </v>
      </c>
      <c r="J45" s="50" t="str">
        <f t="shared" si="6"/>
        <v xml:space="preserve"> </v>
      </c>
      <c r="K45" s="50" t="str">
        <f t="shared" si="6"/>
        <v xml:space="preserve"> </v>
      </c>
      <c r="L45" s="50" t="str">
        <f t="shared" si="6"/>
        <v xml:space="preserve"> </v>
      </c>
      <c r="M45" s="50" t="str">
        <f t="shared" si="6"/>
        <v xml:space="preserve"> </v>
      </c>
      <c r="N45" s="50" t="str">
        <f t="shared" si="6"/>
        <v xml:space="preserve"> </v>
      </c>
      <c r="O45" s="50" t="str">
        <f t="shared" si="6"/>
        <v xml:space="preserve"> </v>
      </c>
      <c r="P45" s="50" t="str">
        <f t="shared" si="6"/>
        <v xml:space="preserve"> </v>
      </c>
      <c r="Q45" s="50" t="str">
        <f t="shared" si="6"/>
        <v xml:space="preserve"> </v>
      </c>
      <c r="R45" s="50" t="str">
        <f t="shared" si="6"/>
        <v xml:space="preserve"> </v>
      </c>
      <c r="S45" s="50" t="str">
        <f t="shared" si="6"/>
        <v xml:space="preserve"> </v>
      </c>
      <c r="T45" s="50" t="str">
        <f t="shared" si="6"/>
        <v xml:space="preserve"> </v>
      </c>
      <c r="U45" s="50" t="str">
        <f t="shared" si="6"/>
        <v xml:space="preserve"> </v>
      </c>
      <c r="V45" s="50" t="str">
        <f t="shared" si="6"/>
        <v xml:space="preserve"> </v>
      </c>
      <c r="W45" s="50" t="str">
        <f t="shared" si="6"/>
        <v xml:space="preserve"> </v>
      </c>
      <c r="X45" s="50" t="str">
        <f t="shared" si="6"/>
        <v xml:space="preserve"> </v>
      </c>
      <c r="Y45" s="50" t="str">
        <f t="shared" si="6"/>
        <v xml:space="preserve"> </v>
      </c>
      <c r="Z45" s="50" t="str">
        <f t="shared" si="6"/>
        <v xml:space="preserve"> </v>
      </c>
      <c r="AA45" s="50" t="str">
        <f t="shared" si="6"/>
        <v xml:space="preserve"> </v>
      </c>
      <c r="AB45" s="50" t="str">
        <f t="shared" si="6"/>
        <v xml:space="preserve"> </v>
      </c>
      <c r="AC45" s="50" t="str">
        <f t="shared" si="6"/>
        <v xml:space="preserve"> </v>
      </c>
      <c r="AD45" s="50" t="str">
        <f t="shared" si="6"/>
        <v xml:space="preserve"> </v>
      </c>
      <c r="AE45" s="50" t="str">
        <f t="shared" si="6"/>
        <v xml:space="preserve"> </v>
      </c>
      <c r="AF45" s="50" t="str">
        <f t="shared" si="6"/>
        <v xml:space="preserve"> </v>
      </c>
      <c r="AG45" s="50" t="str">
        <f t="shared" si="6"/>
        <v xml:space="preserve"> </v>
      </c>
      <c r="AH45" s="50" t="str">
        <f t="shared" si="6"/>
        <v xml:space="preserve"> </v>
      </c>
      <c r="AI45" s="50" t="str">
        <f t="shared" si="6"/>
        <v xml:space="preserve"> </v>
      </c>
      <c r="AJ45" s="50" t="str">
        <f t="shared" si="6"/>
        <v xml:space="preserve"> </v>
      </c>
      <c r="AK45" s="50" t="str">
        <f t="shared" si="6"/>
        <v xml:space="preserve"> </v>
      </c>
      <c r="AL45" s="50" t="str">
        <f t="shared" si="6"/>
        <v xml:space="preserve"> </v>
      </c>
      <c r="AM45" s="50" t="str">
        <f t="shared" si="6"/>
        <v xml:space="preserve"> </v>
      </c>
      <c r="AN45" s="50" t="str">
        <f t="shared" si="6"/>
        <v xml:space="preserve"> </v>
      </c>
      <c r="AO45" s="50" t="str">
        <f t="shared" si="6"/>
        <v xml:space="preserve"> </v>
      </c>
      <c r="AP45" s="50" t="str">
        <f t="shared" si="6"/>
        <v xml:space="preserve"> </v>
      </c>
      <c r="AQ45" s="50" t="str">
        <f t="shared" si="6"/>
        <v xml:space="preserve"> </v>
      </c>
      <c r="AR45" s="50" t="str">
        <f t="shared" si="6"/>
        <v xml:space="preserve"> </v>
      </c>
      <c r="AS45" s="50" t="str">
        <f t="shared" si="6"/>
        <v xml:space="preserve"> </v>
      </c>
      <c r="AT45" s="334"/>
      <c r="AU45" s="335"/>
    </row>
    <row r="46" spans="1:47" ht="10.5" customHeight="1">
      <c r="A46" s="286"/>
      <c r="B46" s="286"/>
      <c r="C46" s="286"/>
      <c r="D46" s="286"/>
      <c r="E46" s="286"/>
      <c r="F46" s="51" t="str">
        <f>IF(F45&lt;&gt;" ","%"," ")</f>
        <v xml:space="preserve"> </v>
      </c>
      <c r="G46" s="51" t="str">
        <f t="shared" ref="G46:AS46" si="7">IF(G45&lt;&gt;" ","%"," ")</f>
        <v xml:space="preserve"> </v>
      </c>
      <c r="H46" s="51" t="str">
        <f t="shared" si="7"/>
        <v xml:space="preserve"> </v>
      </c>
      <c r="I46" s="51" t="str">
        <f t="shared" si="7"/>
        <v xml:space="preserve"> </v>
      </c>
      <c r="J46" s="51" t="str">
        <f t="shared" si="7"/>
        <v xml:space="preserve"> </v>
      </c>
      <c r="K46" s="51" t="str">
        <f t="shared" si="7"/>
        <v xml:space="preserve"> </v>
      </c>
      <c r="L46" s="51" t="str">
        <f t="shared" si="7"/>
        <v xml:space="preserve"> </v>
      </c>
      <c r="M46" s="51" t="str">
        <f t="shared" si="7"/>
        <v xml:space="preserve"> </v>
      </c>
      <c r="N46" s="51" t="str">
        <f t="shared" si="7"/>
        <v xml:space="preserve"> </v>
      </c>
      <c r="O46" s="51" t="str">
        <f t="shared" si="7"/>
        <v xml:space="preserve"> </v>
      </c>
      <c r="P46" s="51" t="str">
        <f t="shared" si="7"/>
        <v xml:space="preserve"> </v>
      </c>
      <c r="Q46" s="51" t="str">
        <f t="shared" si="7"/>
        <v xml:space="preserve"> </v>
      </c>
      <c r="R46" s="51" t="str">
        <f t="shared" si="7"/>
        <v xml:space="preserve"> </v>
      </c>
      <c r="S46" s="51" t="str">
        <f t="shared" si="7"/>
        <v xml:space="preserve"> </v>
      </c>
      <c r="T46" s="51" t="str">
        <f t="shared" si="7"/>
        <v xml:space="preserve"> </v>
      </c>
      <c r="U46" s="51" t="str">
        <f t="shared" si="7"/>
        <v xml:space="preserve"> </v>
      </c>
      <c r="V46" s="51" t="str">
        <f t="shared" si="7"/>
        <v xml:space="preserve"> </v>
      </c>
      <c r="W46" s="51" t="str">
        <f t="shared" si="7"/>
        <v xml:space="preserve"> </v>
      </c>
      <c r="X46" s="51" t="str">
        <f t="shared" si="7"/>
        <v xml:space="preserve"> </v>
      </c>
      <c r="Y46" s="51" t="str">
        <f t="shared" si="7"/>
        <v xml:space="preserve"> </v>
      </c>
      <c r="Z46" s="51" t="str">
        <f t="shared" si="7"/>
        <v xml:space="preserve"> </v>
      </c>
      <c r="AA46" s="51" t="str">
        <f t="shared" si="7"/>
        <v xml:space="preserve"> </v>
      </c>
      <c r="AB46" s="51" t="str">
        <f t="shared" si="7"/>
        <v xml:space="preserve"> </v>
      </c>
      <c r="AC46" s="51" t="str">
        <f t="shared" si="7"/>
        <v xml:space="preserve"> </v>
      </c>
      <c r="AD46" s="51" t="str">
        <f t="shared" si="7"/>
        <v xml:space="preserve"> </v>
      </c>
      <c r="AE46" s="51" t="str">
        <f t="shared" si="7"/>
        <v xml:space="preserve"> </v>
      </c>
      <c r="AF46" s="51" t="str">
        <f t="shared" si="7"/>
        <v xml:space="preserve"> </v>
      </c>
      <c r="AG46" s="51" t="str">
        <f t="shared" si="7"/>
        <v xml:space="preserve"> </v>
      </c>
      <c r="AH46" s="51" t="str">
        <f t="shared" si="7"/>
        <v xml:space="preserve"> </v>
      </c>
      <c r="AI46" s="51" t="str">
        <f t="shared" si="7"/>
        <v xml:space="preserve"> </v>
      </c>
      <c r="AJ46" s="51" t="str">
        <f t="shared" si="7"/>
        <v xml:space="preserve"> </v>
      </c>
      <c r="AK46" s="51" t="str">
        <f t="shared" si="7"/>
        <v xml:space="preserve"> </v>
      </c>
      <c r="AL46" s="51" t="str">
        <f t="shared" si="7"/>
        <v xml:space="preserve"> </v>
      </c>
      <c r="AM46" s="51" t="str">
        <f t="shared" si="7"/>
        <v xml:space="preserve"> </v>
      </c>
      <c r="AN46" s="51" t="str">
        <f t="shared" si="7"/>
        <v xml:space="preserve"> </v>
      </c>
      <c r="AO46" s="51" t="str">
        <f t="shared" si="7"/>
        <v xml:space="preserve"> </v>
      </c>
      <c r="AP46" s="51" t="str">
        <f t="shared" si="7"/>
        <v xml:space="preserve"> </v>
      </c>
      <c r="AQ46" s="51" t="str">
        <f t="shared" si="7"/>
        <v xml:space="preserve"> </v>
      </c>
      <c r="AR46" s="51" t="str">
        <f t="shared" si="7"/>
        <v xml:space="preserve"> </v>
      </c>
      <c r="AS46" s="51" t="str">
        <f t="shared" si="7"/>
        <v xml:space="preserve"> </v>
      </c>
      <c r="AT46" s="334"/>
      <c r="AU46" s="335"/>
    </row>
    <row r="47" spans="1:47" ht="26.25" customHeight="1">
      <c r="A47" s="286" t="s">
        <v>32</v>
      </c>
      <c r="B47" s="286"/>
      <c r="C47" s="286"/>
      <c r="D47" s="286"/>
      <c r="E47" s="286"/>
      <c r="F47" s="49" t="str">
        <f t="shared" ref="F47:AS47" si="8">IF(COUNTBLANK(F6:F40)=ROWS(F6:F40)," ",IF(COUNTIF(F6:F40,0)=0,"YOK",COUNTIF(F6:F40,0)))</f>
        <v xml:space="preserve"> </v>
      </c>
      <c r="G47" s="49" t="str">
        <f t="shared" si="8"/>
        <v xml:space="preserve"> </v>
      </c>
      <c r="H47" s="49" t="str">
        <f t="shared" si="8"/>
        <v xml:space="preserve"> </v>
      </c>
      <c r="I47" s="49" t="str">
        <f t="shared" si="8"/>
        <v xml:space="preserve"> </v>
      </c>
      <c r="J47" s="49" t="str">
        <f t="shared" si="8"/>
        <v xml:space="preserve"> </v>
      </c>
      <c r="K47" s="49" t="str">
        <f t="shared" si="8"/>
        <v xml:space="preserve"> </v>
      </c>
      <c r="L47" s="49" t="str">
        <f t="shared" si="8"/>
        <v xml:space="preserve"> </v>
      </c>
      <c r="M47" s="49" t="str">
        <f t="shared" si="8"/>
        <v xml:space="preserve"> </v>
      </c>
      <c r="N47" s="49" t="str">
        <f t="shared" si="8"/>
        <v xml:space="preserve"> </v>
      </c>
      <c r="O47" s="49" t="str">
        <f t="shared" si="8"/>
        <v xml:space="preserve"> </v>
      </c>
      <c r="P47" s="49" t="str">
        <f t="shared" si="8"/>
        <v xml:space="preserve"> </v>
      </c>
      <c r="Q47" s="49" t="str">
        <f t="shared" si="8"/>
        <v xml:space="preserve"> </v>
      </c>
      <c r="R47" s="49" t="str">
        <f t="shared" si="8"/>
        <v xml:space="preserve"> </v>
      </c>
      <c r="S47" s="49" t="str">
        <f t="shared" si="8"/>
        <v xml:space="preserve"> </v>
      </c>
      <c r="T47" s="49" t="str">
        <f t="shared" si="8"/>
        <v xml:space="preserve"> </v>
      </c>
      <c r="U47" s="49" t="str">
        <f t="shared" si="8"/>
        <v xml:space="preserve"> </v>
      </c>
      <c r="V47" s="49" t="str">
        <f t="shared" si="8"/>
        <v xml:space="preserve"> </v>
      </c>
      <c r="W47" s="49" t="str">
        <f t="shared" si="8"/>
        <v xml:space="preserve"> </v>
      </c>
      <c r="X47" s="49" t="str">
        <f t="shared" si="8"/>
        <v xml:space="preserve"> </v>
      </c>
      <c r="Y47" s="49" t="str">
        <f t="shared" si="8"/>
        <v xml:space="preserve"> </v>
      </c>
      <c r="Z47" s="49" t="str">
        <f t="shared" si="8"/>
        <v xml:space="preserve"> </v>
      </c>
      <c r="AA47" s="49" t="str">
        <f t="shared" si="8"/>
        <v xml:space="preserve"> </v>
      </c>
      <c r="AB47" s="49" t="str">
        <f t="shared" si="8"/>
        <v xml:space="preserve"> </v>
      </c>
      <c r="AC47" s="49" t="str">
        <f t="shared" si="8"/>
        <v xml:space="preserve"> </v>
      </c>
      <c r="AD47" s="49" t="str">
        <f t="shared" si="8"/>
        <v xml:space="preserve"> </v>
      </c>
      <c r="AE47" s="49" t="str">
        <f t="shared" si="8"/>
        <v xml:space="preserve"> </v>
      </c>
      <c r="AF47" s="49" t="str">
        <f t="shared" si="8"/>
        <v xml:space="preserve"> </v>
      </c>
      <c r="AG47" s="49" t="str">
        <f t="shared" si="8"/>
        <v xml:space="preserve"> </v>
      </c>
      <c r="AH47" s="49" t="str">
        <f t="shared" si="8"/>
        <v xml:space="preserve"> </v>
      </c>
      <c r="AI47" s="49" t="str">
        <f t="shared" si="8"/>
        <v xml:space="preserve"> </v>
      </c>
      <c r="AJ47" s="49" t="str">
        <f t="shared" si="8"/>
        <v xml:space="preserve"> </v>
      </c>
      <c r="AK47" s="49" t="str">
        <f t="shared" si="8"/>
        <v xml:space="preserve"> </v>
      </c>
      <c r="AL47" s="49" t="str">
        <f t="shared" si="8"/>
        <v xml:space="preserve"> </v>
      </c>
      <c r="AM47" s="49" t="str">
        <f t="shared" si="8"/>
        <v xml:space="preserve"> </v>
      </c>
      <c r="AN47" s="49" t="str">
        <f t="shared" si="8"/>
        <v xml:space="preserve"> </v>
      </c>
      <c r="AO47" s="49" t="str">
        <f t="shared" si="8"/>
        <v xml:space="preserve"> </v>
      </c>
      <c r="AP47" s="49" t="str">
        <f t="shared" si="8"/>
        <v xml:space="preserve"> </v>
      </c>
      <c r="AQ47" s="49" t="str">
        <f t="shared" si="8"/>
        <v xml:space="preserve"> </v>
      </c>
      <c r="AR47" s="49" t="str">
        <f t="shared" si="8"/>
        <v xml:space="preserve"> </v>
      </c>
      <c r="AS47" s="49" t="str">
        <f t="shared" si="8"/>
        <v xml:space="preserve"> </v>
      </c>
      <c r="AT47" s="9"/>
      <c r="AU47" s="7"/>
    </row>
    <row r="48" spans="1:47" ht="30.75" customHeight="1">
      <c r="A48" s="286" t="s">
        <v>34</v>
      </c>
      <c r="B48" s="286"/>
      <c r="C48" s="286"/>
      <c r="D48" s="286"/>
      <c r="E48" s="286"/>
      <c r="F48" s="50" t="str">
        <f t="shared" ref="F48:AS48" si="9">IF(COUNTBLANK(F6:F40)=ROWS(F6:F40)," ",IF(F47="YOK",0,100*F47/COUNTA(F6:F40)))</f>
        <v xml:space="preserve"> </v>
      </c>
      <c r="G48" s="50" t="str">
        <f t="shared" si="9"/>
        <v xml:space="preserve"> </v>
      </c>
      <c r="H48" s="50" t="str">
        <f t="shared" si="9"/>
        <v xml:space="preserve"> </v>
      </c>
      <c r="I48" s="50" t="str">
        <f t="shared" si="9"/>
        <v xml:space="preserve"> </v>
      </c>
      <c r="J48" s="50" t="str">
        <f t="shared" si="9"/>
        <v xml:space="preserve"> </v>
      </c>
      <c r="K48" s="50" t="str">
        <f t="shared" si="9"/>
        <v xml:space="preserve"> </v>
      </c>
      <c r="L48" s="50" t="str">
        <f t="shared" si="9"/>
        <v xml:space="preserve"> </v>
      </c>
      <c r="M48" s="50" t="str">
        <f t="shared" si="9"/>
        <v xml:space="preserve"> </v>
      </c>
      <c r="N48" s="50" t="str">
        <f t="shared" si="9"/>
        <v xml:space="preserve"> </v>
      </c>
      <c r="O48" s="50" t="str">
        <f t="shared" si="9"/>
        <v xml:space="preserve"> </v>
      </c>
      <c r="P48" s="50" t="str">
        <f t="shared" si="9"/>
        <v xml:space="preserve"> </v>
      </c>
      <c r="Q48" s="50" t="str">
        <f t="shared" si="9"/>
        <v xml:space="preserve"> </v>
      </c>
      <c r="R48" s="50" t="str">
        <f t="shared" si="9"/>
        <v xml:space="preserve"> </v>
      </c>
      <c r="S48" s="50" t="str">
        <f t="shared" si="9"/>
        <v xml:space="preserve"> </v>
      </c>
      <c r="T48" s="50" t="str">
        <f t="shared" si="9"/>
        <v xml:space="preserve"> </v>
      </c>
      <c r="U48" s="50" t="str">
        <f t="shared" si="9"/>
        <v xml:space="preserve"> </v>
      </c>
      <c r="V48" s="50" t="str">
        <f t="shared" si="9"/>
        <v xml:space="preserve"> </v>
      </c>
      <c r="W48" s="50" t="str">
        <f t="shared" si="9"/>
        <v xml:space="preserve"> </v>
      </c>
      <c r="X48" s="50" t="str">
        <f t="shared" si="9"/>
        <v xml:space="preserve"> </v>
      </c>
      <c r="Y48" s="50" t="str">
        <f t="shared" si="9"/>
        <v xml:space="preserve"> </v>
      </c>
      <c r="Z48" s="50" t="str">
        <f t="shared" si="9"/>
        <v xml:space="preserve"> </v>
      </c>
      <c r="AA48" s="50" t="str">
        <f t="shared" si="9"/>
        <v xml:space="preserve"> </v>
      </c>
      <c r="AB48" s="50" t="str">
        <f t="shared" si="9"/>
        <v xml:space="preserve"> </v>
      </c>
      <c r="AC48" s="50" t="str">
        <f t="shared" si="9"/>
        <v xml:space="preserve"> </v>
      </c>
      <c r="AD48" s="50" t="str">
        <f t="shared" si="9"/>
        <v xml:space="preserve"> </v>
      </c>
      <c r="AE48" s="50" t="str">
        <f t="shared" si="9"/>
        <v xml:space="preserve"> </v>
      </c>
      <c r="AF48" s="50" t="str">
        <f t="shared" si="9"/>
        <v xml:space="preserve"> </v>
      </c>
      <c r="AG48" s="50" t="str">
        <f t="shared" si="9"/>
        <v xml:space="preserve"> </v>
      </c>
      <c r="AH48" s="50" t="str">
        <f t="shared" si="9"/>
        <v xml:space="preserve"> </v>
      </c>
      <c r="AI48" s="50" t="str">
        <f t="shared" si="9"/>
        <v xml:space="preserve"> </v>
      </c>
      <c r="AJ48" s="50" t="str">
        <f t="shared" si="9"/>
        <v xml:space="preserve"> </v>
      </c>
      <c r="AK48" s="50" t="str">
        <f t="shared" si="9"/>
        <v xml:space="preserve"> </v>
      </c>
      <c r="AL48" s="50" t="str">
        <f t="shared" si="9"/>
        <v xml:space="preserve"> </v>
      </c>
      <c r="AM48" s="50" t="str">
        <f t="shared" si="9"/>
        <v xml:space="preserve"> </v>
      </c>
      <c r="AN48" s="50" t="str">
        <f t="shared" si="9"/>
        <v xml:space="preserve"> </v>
      </c>
      <c r="AO48" s="50" t="str">
        <f t="shared" si="9"/>
        <v xml:space="preserve"> </v>
      </c>
      <c r="AP48" s="50" t="str">
        <f t="shared" si="9"/>
        <v xml:space="preserve"> </v>
      </c>
      <c r="AQ48" s="50" t="str">
        <f t="shared" si="9"/>
        <v xml:space="preserve"> </v>
      </c>
      <c r="AR48" s="50" t="str">
        <f t="shared" si="9"/>
        <v xml:space="preserve"> </v>
      </c>
      <c r="AS48" s="50" t="str">
        <f t="shared" si="9"/>
        <v xml:space="preserve"> </v>
      </c>
      <c r="AT48" s="334"/>
      <c r="AU48" s="335"/>
    </row>
    <row r="49" spans="1:47" ht="10.5" customHeight="1">
      <c r="A49" s="286"/>
      <c r="B49" s="286"/>
      <c r="C49" s="286"/>
      <c r="D49" s="286"/>
      <c r="E49" s="286"/>
      <c r="F49" s="52" t="str">
        <f>IF(F48&lt;&gt;" ","%"," ")</f>
        <v xml:space="preserve"> </v>
      </c>
      <c r="G49" s="52" t="str">
        <f t="shared" ref="G49:AS49" si="10">IF(G48&lt;&gt;" ","%"," ")</f>
        <v xml:space="preserve"> </v>
      </c>
      <c r="H49" s="52" t="str">
        <f t="shared" si="10"/>
        <v xml:space="preserve"> </v>
      </c>
      <c r="I49" s="52" t="str">
        <f t="shared" si="10"/>
        <v xml:space="preserve"> </v>
      </c>
      <c r="J49" s="52" t="str">
        <f t="shared" si="10"/>
        <v xml:space="preserve"> </v>
      </c>
      <c r="K49" s="52" t="str">
        <f t="shared" si="10"/>
        <v xml:space="preserve"> </v>
      </c>
      <c r="L49" s="52" t="str">
        <f t="shared" si="10"/>
        <v xml:space="preserve"> </v>
      </c>
      <c r="M49" s="52" t="str">
        <f t="shared" si="10"/>
        <v xml:space="preserve"> </v>
      </c>
      <c r="N49" s="52" t="str">
        <f t="shared" si="10"/>
        <v xml:space="preserve"> </v>
      </c>
      <c r="O49" s="52" t="str">
        <f t="shared" si="10"/>
        <v xml:space="preserve"> </v>
      </c>
      <c r="P49" s="52" t="str">
        <f t="shared" si="10"/>
        <v xml:space="preserve"> </v>
      </c>
      <c r="Q49" s="52" t="str">
        <f t="shared" si="10"/>
        <v xml:space="preserve"> </v>
      </c>
      <c r="R49" s="52" t="str">
        <f t="shared" si="10"/>
        <v xml:space="preserve"> </v>
      </c>
      <c r="S49" s="52" t="str">
        <f t="shared" si="10"/>
        <v xml:space="preserve"> </v>
      </c>
      <c r="T49" s="52" t="str">
        <f t="shared" si="10"/>
        <v xml:space="preserve"> </v>
      </c>
      <c r="U49" s="52" t="str">
        <f t="shared" si="10"/>
        <v xml:space="preserve"> </v>
      </c>
      <c r="V49" s="52" t="str">
        <f t="shared" si="10"/>
        <v xml:space="preserve"> </v>
      </c>
      <c r="W49" s="52" t="str">
        <f t="shared" si="10"/>
        <v xml:space="preserve"> </v>
      </c>
      <c r="X49" s="52" t="str">
        <f t="shared" si="10"/>
        <v xml:space="preserve"> </v>
      </c>
      <c r="Y49" s="52" t="str">
        <f t="shared" si="10"/>
        <v xml:space="preserve"> </v>
      </c>
      <c r="Z49" s="52" t="str">
        <f t="shared" si="10"/>
        <v xml:space="preserve"> </v>
      </c>
      <c r="AA49" s="52" t="str">
        <f t="shared" si="10"/>
        <v xml:space="preserve"> </v>
      </c>
      <c r="AB49" s="52" t="str">
        <f t="shared" si="10"/>
        <v xml:space="preserve"> </v>
      </c>
      <c r="AC49" s="52" t="str">
        <f t="shared" si="10"/>
        <v xml:space="preserve"> </v>
      </c>
      <c r="AD49" s="52" t="str">
        <f t="shared" si="10"/>
        <v xml:space="preserve"> </v>
      </c>
      <c r="AE49" s="52" t="str">
        <f t="shared" si="10"/>
        <v xml:space="preserve"> </v>
      </c>
      <c r="AF49" s="52" t="str">
        <f t="shared" si="10"/>
        <v xml:space="preserve"> </v>
      </c>
      <c r="AG49" s="52" t="str">
        <f t="shared" si="10"/>
        <v xml:space="preserve"> </v>
      </c>
      <c r="AH49" s="52" t="str">
        <f t="shared" si="10"/>
        <v xml:space="preserve"> </v>
      </c>
      <c r="AI49" s="52" t="str">
        <f t="shared" si="10"/>
        <v xml:space="preserve"> </v>
      </c>
      <c r="AJ49" s="52" t="str">
        <f t="shared" si="10"/>
        <v xml:space="preserve"> </v>
      </c>
      <c r="AK49" s="52" t="str">
        <f t="shared" si="10"/>
        <v xml:space="preserve"> </v>
      </c>
      <c r="AL49" s="52" t="str">
        <f t="shared" si="10"/>
        <v xml:space="preserve"> </v>
      </c>
      <c r="AM49" s="52" t="str">
        <f t="shared" si="10"/>
        <v xml:space="preserve"> </v>
      </c>
      <c r="AN49" s="52" t="str">
        <f t="shared" si="10"/>
        <v xml:space="preserve"> </v>
      </c>
      <c r="AO49" s="52" t="str">
        <f t="shared" si="10"/>
        <v xml:space="preserve"> </v>
      </c>
      <c r="AP49" s="52" t="str">
        <f t="shared" si="10"/>
        <v xml:space="preserve"> </v>
      </c>
      <c r="AQ49" s="52" t="str">
        <f t="shared" si="10"/>
        <v xml:space="preserve"> </v>
      </c>
      <c r="AR49" s="52" t="str">
        <f t="shared" si="10"/>
        <v xml:space="preserve"> </v>
      </c>
      <c r="AS49" s="52" t="str">
        <f t="shared" si="10"/>
        <v xml:space="preserve"> </v>
      </c>
      <c r="AT49" s="334"/>
      <c r="AU49" s="335"/>
    </row>
    <row r="50" spans="1:47" ht="30" customHeight="1">
      <c r="A50" s="324" t="s">
        <v>28</v>
      </c>
      <c r="B50" s="325"/>
      <c r="C50" s="325"/>
      <c r="D50" s="325"/>
      <c r="E50" s="326"/>
      <c r="F50" s="53" t="str">
        <f>IF(F4=" "," ",IF(COUNTBLANK(F6:F40)=ROWS(F6:F40)," ",F43*100/F4))</f>
        <v xml:space="preserve"> </v>
      </c>
      <c r="G50" s="53" t="str">
        <f t="shared" ref="G50:AS50" si="11">IF(G4=" "," ",IF(COUNTBLANK(G6:G40)=ROWS(G6:G40)," ",G43*100/G4))</f>
        <v xml:space="preserve"> </v>
      </c>
      <c r="H50" s="53" t="str">
        <f t="shared" si="11"/>
        <v xml:space="preserve"> </v>
      </c>
      <c r="I50" s="53" t="str">
        <f t="shared" si="11"/>
        <v xml:space="preserve"> </v>
      </c>
      <c r="J50" s="53" t="str">
        <f t="shared" si="11"/>
        <v xml:space="preserve"> </v>
      </c>
      <c r="K50" s="53" t="str">
        <f t="shared" si="11"/>
        <v xml:space="preserve"> </v>
      </c>
      <c r="L50" s="53" t="str">
        <f t="shared" si="11"/>
        <v xml:space="preserve"> </v>
      </c>
      <c r="M50" s="53" t="str">
        <f t="shared" si="11"/>
        <v xml:space="preserve"> </v>
      </c>
      <c r="N50" s="53" t="str">
        <f t="shared" si="11"/>
        <v xml:space="preserve"> </v>
      </c>
      <c r="O50" s="53" t="str">
        <f t="shared" si="11"/>
        <v xml:space="preserve"> </v>
      </c>
      <c r="P50" s="53" t="str">
        <f t="shared" si="11"/>
        <v xml:space="preserve"> </v>
      </c>
      <c r="Q50" s="53" t="str">
        <f t="shared" si="11"/>
        <v xml:space="preserve"> </v>
      </c>
      <c r="R50" s="53" t="str">
        <f t="shared" si="11"/>
        <v xml:space="preserve"> </v>
      </c>
      <c r="S50" s="53" t="str">
        <f t="shared" si="11"/>
        <v xml:space="preserve"> </v>
      </c>
      <c r="T50" s="53" t="str">
        <f t="shared" si="11"/>
        <v xml:space="preserve"> </v>
      </c>
      <c r="U50" s="53" t="str">
        <f t="shared" si="11"/>
        <v xml:space="preserve"> </v>
      </c>
      <c r="V50" s="53" t="str">
        <f t="shared" si="11"/>
        <v xml:space="preserve"> </v>
      </c>
      <c r="W50" s="53" t="str">
        <f t="shared" si="11"/>
        <v xml:space="preserve"> </v>
      </c>
      <c r="X50" s="53" t="str">
        <f t="shared" si="11"/>
        <v xml:space="preserve"> </v>
      </c>
      <c r="Y50" s="53" t="str">
        <f t="shared" si="11"/>
        <v xml:space="preserve"> </v>
      </c>
      <c r="Z50" s="53" t="str">
        <f t="shared" si="11"/>
        <v xml:space="preserve"> </v>
      </c>
      <c r="AA50" s="53" t="str">
        <f t="shared" si="11"/>
        <v xml:space="preserve"> </v>
      </c>
      <c r="AB50" s="53" t="str">
        <f t="shared" si="11"/>
        <v xml:space="preserve"> </v>
      </c>
      <c r="AC50" s="53" t="str">
        <f t="shared" si="11"/>
        <v xml:space="preserve"> </v>
      </c>
      <c r="AD50" s="53" t="str">
        <f t="shared" si="11"/>
        <v xml:space="preserve"> </v>
      </c>
      <c r="AE50" s="53" t="str">
        <f t="shared" si="11"/>
        <v xml:space="preserve"> </v>
      </c>
      <c r="AF50" s="53" t="str">
        <f t="shared" si="11"/>
        <v xml:space="preserve"> </v>
      </c>
      <c r="AG50" s="53" t="str">
        <f t="shared" si="11"/>
        <v xml:space="preserve"> </v>
      </c>
      <c r="AH50" s="53" t="str">
        <f t="shared" si="11"/>
        <v xml:space="preserve"> </v>
      </c>
      <c r="AI50" s="53" t="str">
        <f t="shared" si="11"/>
        <v xml:space="preserve"> </v>
      </c>
      <c r="AJ50" s="53" t="str">
        <f t="shared" si="11"/>
        <v xml:space="preserve"> </v>
      </c>
      <c r="AK50" s="53" t="str">
        <f t="shared" si="11"/>
        <v xml:space="preserve"> </v>
      </c>
      <c r="AL50" s="53" t="str">
        <f t="shared" si="11"/>
        <v xml:space="preserve"> </v>
      </c>
      <c r="AM50" s="53" t="str">
        <f t="shared" si="11"/>
        <v xml:space="preserve"> </v>
      </c>
      <c r="AN50" s="53" t="str">
        <f t="shared" si="11"/>
        <v xml:space="preserve"> </v>
      </c>
      <c r="AO50" s="53" t="str">
        <f t="shared" si="11"/>
        <v xml:space="preserve"> </v>
      </c>
      <c r="AP50" s="53" t="str">
        <f t="shared" si="11"/>
        <v xml:space="preserve"> </v>
      </c>
      <c r="AQ50" s="53" t="str">
        <f t="shared" si="11"/>
        <v xml:space="preserve"> </v>
      </c>
      <c r="AR50" s="53" t="str">
        <f t="shared" si="11"/>
        <v xml:space="preserve"> </v>
      </c>
      <c r="AS50" s="53" t="str">
        <f t="shared" si="11"/>
        <v xml:space="preserve"> </v>
      </c>
      <c r="AT50" s="346"/>
      <c r="AU50" s="346"/>
    </row>
    <row r="51" spans="1:47" ht="9.75" customHeight="1">
      <c r="A51" s="327"/>
      <c r="B51" s="328"/>
      <c r="C51" s="328"/>
      <c r="D51" s="328"/>
      <c r="E51" s="329"/>
      <c r="F51" s="54" t="str">
        <f>IF(F50&lt;&gt;" ","%"," ")</f>
        <v xml:space="preserve"> </v>
      </c>
      <c r="G51" s="54" t="str">
        <f t="shared" ref="G51:AS51" si="12">IF(G50&lt;&gt;" ","%"," ")</f>
        <v xml:space="preserve"> </v>
      </c>
      <c r="H51" s="54" t="str">
        <f t="shared" si="12"/>
        <v xml:space="preserve"> </v>
      </c>
      <c r="I51" s="54" t="str">
        <f t="shared" si="12"/>
        <v xml:space="preserve"> </v>
      </c>
      <c r="J51" s="54" t="str">
        <f t="shared" si="12"/>
        <v xml:space="preserve"> </v>
      </c>
      <c r="K51" s="54" t="str">
        <f t="shared" si="12"/>
        <v xml:space="preserve"> </v>
      </c>
      <c r="L51" s="54" t="str">
        <f t="shared" si="12"/>
        <v xml:space="preserve"> </v>
      </c>
      <c r="M51" s="54" t="str">
        <f t="shared" si="12"/>
        <v xml:space="preserve"> </v>
      </c>
      <c r="N51" s="54" t="str">
        <f t="shared" si="12"/>
        <v xml:space="preserve"> </v>
      </c>
      <c r="O51" s="54" t="str">
        <f t="shared" si="12"/>
        <v xml:space="preserve"> </v>
      </c>
      <c r="P51" s="54" t="str">
        <f t="shared" si="12"/>
        <v xml:space="preserve"> </v>
      </c>
      <c r="Q51" s="54" t="str">
        <f t="shared" si="12"/>
        <v xml:space="preserve"> </v>
      </c>
      <c r="R51" s="54" t="str">
        <f t="shared" si="12"/>
        <v xml:space="preserve"> </v>
      </c>
      <c r="S51" s="54" t="str">
        <f t="shared" si="12"/>
        <v xml:space="preserve"> </v>
      </c>
      <c r="T51" s="54" t="str">
        <f t="shared" si="12"/>
        <v xml:space="preserve"> </v>
      </c>
      <c r="U51" s="54" t="str">
        <f t="shared" si="12"/>
        <v xml:space="preserve"> </v>
      </c>
      <c r="V51" s="54" t="str">
        <f t="shared" si="12"/>
        <v xml:space="preserve"> </v>
      </c>
      <c r="W51" s="54" t="str">
        <f t="shared" si="12"/>
        <v xml:space="preserve"> </v>
      </c>
      <c r="X51" s="54" t="str">
        <f t="shared" si="12"/>
        <v xml:space="preserve"> </v>
      </c>
      <c r="Y51" s="54" t="str">
        <f t="shared" si="12"/>
        <v xml:space="preserve"> </v>
      </c>
      <c r="Z51" s="54" t="str">
        <f t="shared" si="12"/>
        <v xml:space="preserve"> </v>
      </c>
      <c r="AA51" s="54" t="str">
        <f t="shared" si="12"/>
        <v xml:space="preserve"> </v>
      </c>
      <c r="AB51" s="54" t="str">
        <f t="shared" si="12"/>
        <v xml:space="preserve"> </v>
      </c>
      <c r="AC51" s="54" t="str">
        <f t="shared" si="12"/>
        <v xml:space="preserve"> </v>
      </c>
      <c r="AD51" s="54" t="str">
        <f t="shared" si="12"/>
        <v xml:space="preserve"> </v>
      </c>
      <c r="AE51" s="54" t="str">
        <f t="shared" si="12"/>
        <v xml:space="preserve"> </v>
      </c>
      <c r="AF51" s="54" t="str">
        <f t="shared" si="12"/>
        <v xml:space="preserve"> </v>
      </c>
      <c r="AG51" s="54" t="str">
        <f t="shared" si="12"/>
        <v xml:space="preserve"> </v>
      </c>
      <c r="AH51" s="54" t="str">
        <f t="shared" si="12"/>
        <v xml:space="preserve"> </v>
      </c>
      <c r="AI51" s="54" t="str">
        <f t="shared" si="12"/>
        <v xml:space="preserve"> </v>
      </c>
      <c r="AJ51" s="54" t="str">
        <f t="shared" si="12"/>
        <v xml:space="preserve"> </v>
      </c>
      <c r="AK51" s="54" t="str">
        <f t="shared" si="12"/>
        <v xml:space="preserve"> </v>
      </c>
      <c r="AL51" s="54" t="str">
        <f t="shared" si="12"/>
        <v xml:space="preserve"> </v>
      </c>
      <c r="AM51" s="54" t="str">
        <f t="shared" si="12"/>
        <v xml:space="preserve"> </v>
      </c>
      <c r="AN51" s="54" t="str">
        <f t="shared" si="12"/>
        <v xml:space="preserve"> </v>
      </c>
      <c r="AO51" s="54" t="str">
        <f t="shared" si="12"/>
        <v xml:space="preserve"> </v>
      </c>
      <c r="AP51" s="54" t="str">
        <f t="shared" si="12"/>
        <v xml:space="preserve"> </v>
      </c>
      <c r="AQ51" s="54" t="str">
        <f t="shared" si="12"/>
        <v xml:space="preserve"> </v>
      </c>
      <c r="AR51" s="54" t="str">
        <f t="shared" si="12"/>
        <v xml:space="preserve"> </v>
      </c>
      <c r="AS51" s="54" t="str">
        <f t="shared" si="12"/>
        <v xml:space="preserve"> </v>
      </c>
      <c r="AT51" s="347"/>
      <c r="AU51" s="347"/>
    </row>
    <row r="52" spans="1:47" ht="9.75" customHeight="1">
      <c r="A52" s="55"/>
      <c r="B52" s="55"/>
      <c r="C52" s="55"/>
      <c r="D52" s="55"/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7"/>
      <c r="AU52" s="57"/>
    </row>
    <row r="53" spans="1:47" ht="9.75" customHeight="1">
      <c r="A53" s="55"/>
      <c r="B53" s="55"/>
      <c r="C53" s="55"/>
      <c r="D53" s="55"/>
      <c r="E53" s="55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7"/>
      <c r="AU53" s="57"/>
    </row>
    <row r="54" spans="1:47" ht="9.75" customHeight="1">
      <c r="A54" s="55"/>
      <c r="B54" s="55"/>
      <c r="C54" s="55"/>
      <c r="D54" s="55"/>
      <c r="E54" s="55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7"/>
      <c r="AU54" s="57"/>
    </row>
    <row r="55" spans="1:47" ht="9.75" customHeight="1">
      <c r="A55" s="55"/>
      <c r="B55" s="55"/>
      <c r="C55" s="55"/>
      <c r="D55" s="55"/>
      <c r="E55" s="55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7"/>
      <c r="AU55" s="57"/>
    </row>
    <row r="56" spans="1:47" ht="9.75" customHeight="1">
      <c r="A56" s="55"/>
      <c r="B56" s="55"/>
      <c r="C56" s="55"/>
      <c r="D56" s="55"/>
      <c r="E56" s="55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7"/>
      <c r="AU56" s="57"/>
    </row>
    <row r="57" spans="1:47" ht="9.75" customHeight="1">
      <c r="A57" s="55"/>
      <c r="B57" s="55"/>
      <c r="C57" s="55"/>
      <c r="D57" s="55"/>
      <c r="E57" s="55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7"/>
      <c r="AU57" s="57"/>
    </row>
    <row r="58" spans="1:47" ht="9.75" customHeight="1">
      <c r="A58" s="55"/>
      <c r="B58" s="55"/>
      <c r="C58" s="55"/>
      <c r="D58" s="55"/>
      <c r="E58" s="55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7"/>
      <c r="AU58" s="57"/>
    </row>
    <row r="59" spans="1:47" ht="9.75" customHeight="1">
      <c r="A59" s="55"/>
      <c r="B59" s="55"/>
      <c r="C59" s="55"/>
      <c r="D59" s="55"/>
      <c r="E59" s="55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7"/>
      <c r="AU59" s="57"/>
    </row>
    <row r="60" spans="1:47" ht="9.75" customHeight="1">
      <c r="A60" s="55"/>
      <c r="B60" s="55"/>
      <c r="C60" s="55"/>
      <c r="D60" s="55"/>
      <c r="E60" s="55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7"/>
      <c r="AU60" s="57"/>
    </row>
    <row r="61" spans="1:47" ht="9.75" customHeight="1">
      <c r="A61" s="55"/>
      <c r="B61" s="55"/>
      <c r="C61" s="55"/>
      <c r="D61" s="55"/>
      <c r="E61" s="55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7"/>
      <c r="AU61" s="57"/>
    </row>
    <row r="62" spans="1:47" ht="9.75" customHeight="1">
      <c r="A62" s="55"/>
      <c r="B62" s="55"/>
      <c r="C62" s="55"/>
      <c r="D62" s="55"/>
      <c r="E62" s="55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7"/>
      <c r="AU62" s="57"/>
    </row>
    <row r="63" spans="1:47" ht="9.75" customHeight="1">
      <c r="A63" s="55"/>
      <c r="B63" s="55"/>
      <c r="C63" s="55"/>
      <c r="D63" s="55"/>
      <c r="E63" s="55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7"/>
      <c r="AU63" s="57"/>
    </row>
    <row r="64" spans="1:47" ht="9.75" customHeight="1">
      <c r="A64" s="55"/>
      <c r="B64" s="55"/>
      <c r="C64" s="55"/>
      <c r="D64" s="55"/>
      <c r="E64" s="5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7"/>
      <c r="AU64" s="57"/>
    </row>
    <row r="65" spans="1:47" ht="9.75" customHeight="1">
      <c r="A65" s="55"/>
      <c r="B65" s="55"/>
      <c r="C65" s="55"/>
      <c r="D65" s="55"/>
      <c r="E65" s="55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7"/>
      <c r="AU65" s="57"/>
    </row>
    <row r="66" spans="1:47" ht="9.75" customHeight="1">
      <c r="A66" s="55"/>
      <c r="B66" s="55"/>
      <c r="C66" s="55"/>
      <c r="D66" s="55"/>
      <c r="E66" s="55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7"/>
      <c r="AU66" s="57"/>
    </row>
    <row r="67" spans="1:47" ht="9.75" customHeight="1">
      <c r="A67" s="55"/>
      <c r="B67" s="55"/>
      <c r="C67" s="55"/>
      <c r="D67" s="55"/>
      <c r="E67" s="55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7"/>
      <c r="AU67" s="57"/>
    </row>
    <row r="68" spans="1:47" ht="9.75" customHeight="1">
      <c r="A68" s="55"/>
      <c r="B68" s="55"/>
      <c r="C68" s="55"/>
      <c r="D68" s="55"/>
      <c r="E68" s="55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7"/>
      <c r="AU68" s="57"/>
    </row>
    <row r="69" spans="1:47" ht="9.75" customHeight="1">
      <c r="A69" s="58"/>
      <c r="B69" s="58"/>
      <c r="C69" s="58"/>
      <c r="D69" s="58"/>
      <c r="E69" s="58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60"/>
      <c r="AU69" s="60"/>
    </row>
    <row r="70" spans="1:47" ht="6.75" customHeight="1">
      <c r="A70" s="58"/>
      <c r="B70" s="58"/>
      <c r="C70" s="58"/>
      <c r="D70" s="58"/>
      <c r="E70" s="58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60"/>
      <c r="AU70" s="60"/>
    </row>
    <row r="71" spans="1:47" ht="12.75" customHeight="1">
      <c r="A71" s="58"/>
      <c r="B71" s="58"/>
      <c r="C71" s="58"/>
      <c r="D71" s="58"/>
      <c r="E71" s="58"/>
      <c r="F71" s="59"/>
      <c r="G71" s="59"/>
      <c r="H71" s="59"/>
      <c r="I71" s="59"/>
      <c r="J71" s="59"/>
      <c r="K71" s="59"/>
      <c r="L71" s="292" t="s">
        <v>55</v>
      </c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 t="s">
        <v>53</v>
      </c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</row>
    <row r="72" spans="1:47" ht="12" customHeight="1">
      <c r="A72" s="321" t="s">
        <v>59</v>
      </c>
      <c r="B72" s="322"/>
      <c r="C72" s="322"/>
      <c r="D72" s="322"/>
      <c r="E72" s="322"/>
      <c r="F72" s="322"/>
      <c r="G72" s="322"/>
      <c r="H72" s="322"/>
      <c r="I72" s="322"/>
      <c r="J72" s="322"/>
      <c r="K72" s="323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2"/>
      <c r="AU72" s="60"/>
    </row>
    <row r="73" spans="1:47" ht="14" customHeight="1">
      <c r="A73" s="314" t="s">
        <v>36</v>
      </c>
      <c r="B73" s="314"/>
      <c r="C73" s="314"/>
      <c r="D73" s="63" t="s">
        <v>92</v>
      </c>
      <c r="E73" s="66" t="str">
        <f>IF(COUNTIF(AU6:AU40," ")=ROWS(AU6:AU40)," ",COUNTIF(AU6:AU40,"Pekiyi"))</f>
        <v xml:space="preserve"> </v>
      </c>
      <c r="F73" s="315" t="str">
        <f t="shared" ref="F73:F78" si="13">IF(E73&lt;&gt;" ","KİŞİ"," ")</f>
        <v xml:space="preserve"> </v>
      </c>
      <c r="G73" s="315"/>
      <c r="H73" s="64" t="str">
        <f>IF(E73=" "," ","%")</f>
        <v xml:space="preserve"> </v>
      </c>
      <c r="I73" s="281" t="str">
        <f>IF(E73=" "," ",100*E73/E78)</f>
        <v xml:space="preserve"> </v>
      </c>
      <c r="J73" s="281"/>
      <c r="K73" s="282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2"/>
      <c r="AU73" s="60"/>
    </row>
    <row r="74" spans="1:47" ht="14" customHeight="1">
      <c r="A74" s="314" t="s">
        <v>97</v>
      </c>
      <c r="B74" s="314"/>
      <c r="C74" s="314"/>
      <c r="D74" s="63" t="s">
        <v>93</v>
      </c>
      <c r="E74" s="66" t="str">
        <f>IF(COUNTIF(AU6:AU40," ")=ROWS(AU6:AU40)," ",COUNTIF(AU6:AU40,"İyi"))</f>
        <v xml:space="preserve"> </v>
      </c>
      <c r="F74" s="315" t="str">
        <f t="shared" si="13"/>
        <v xml:space="preserve"> </v>
      </c>
      <c r="G74" s="315"/>
      <c r="H74" s="64" t="str">
        <f>IF(E73=" "," ","%")</f>
        <v xml:space="preserve"> </v>
      </c>
      <c r="I74" s="281" t="str">
        <f>IF(E74=" "," ",100*E74/E78)</f>
        <v xml:space="preserve"> </v>
      </c>
      <c r="J74" s="281"/>
      <c r="K74" s="282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292"/>
      <c r="AG74" s="292"/>
      <c r="AH74" s="292"/>
      <c r="AI74" s="292"/>
      <c r="AJ74" s="292"/>
      <c r="AK74" s="292"/>
      <c r="AL74" s="292"/>
      <c r="AM74" s="292"/>
      <c r="AN74" s="292"/>
      <c r="AO74" s="61"/>
      <c r="AP74" s="61"/>
      <c r="AQ74" s="61"/>
      <c r="AR74" s="61"/>
      <c r="AS74" s="61"/>
      <c r="AT74" s="62"/>
      <c r="AU74" s="60"/>
    </row>
    <row r="75" spans="1:47" ht="14" customHeight="1">
      <c r="A75" s="314" t="s">
        <v>107</v>
      </c>
      <c r="B75" s="314"/>
      <c r="C75" s="314"/>
      <c r="D75" s="63" t="s">
        <v>94</v>
      </c>
      <c r="E75" s="66" t="str">
        <f>IF(COUNTIF(AU6:AU40," ")=ROWS(AU6:AU40)," ",COUNTIF(AU6:AU40,"Orta"))</f>
        <v xml:space="preserve"> </v>
      </c>
      <c r="F75" s="315" t="str">
        <f t="shared" si="13"/>
        <v xml:space="preserve"> </v>
      </c>
      <c r="G75" s="315"/>
      <c r="H75" s="64" t="str">
        <f>IF(E73=" "," ","%")</f>
        <v xml:space="preserve"> </v>
      </c>
      <c r="I75" s="281" t="str">
        <f>IF(E75=" "," ",100*E75/E78)</f>
        <v xml:space="preserve"> </v>
      </c>
      <c r="J75" s="281"/>
      <c r="K75" s="282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0"/>
      <c r="AU75" s="60"/>
    </row>
    <row r="76" spans="1:47" ht="14" customHeight="1">
      <c r="A76" s="314" t="s">
        <v>106</v>
      </c>
      <c r="B76" s="314"/>
      <c r="C76" s="314"/>
      <c r="D76" s="63" t="s">
        <v>95</v>
      </c>
      <c r="E76" s="66" t="str">
        <f>IF(COUNTIF(AU6:AU40," ")=ROWS(AU6:AU40)," ",COUNTIF(AU6:AU40,"Geçer"))</f>
        <v xml:space="preserve"> </v>
      </c>
      <c r="F76" s="315" t="str">
        <f t="shared" si="13"/>
        <v xml:space="preserve"> </v>
      </c>
      <c r="G76" s="315"/>
      <c r="H76" s="64" t="str">
        <f>IF(E73=" "," ","%")</f>
        <v xml:space="preserve"> </v>
      </c>
      <c r="I76" s="281" t="str">
        <f>IF(E76=" "," ",100*E76/E78)</f>
        <v xml:space="preserve"> </v>
      </c>
      <c r="J76" s="281"/>
      <c r="K76" s="282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0"/>
      <c r="AU76" s="60"/>
    </row>
    <row r="77" spans="1:47" ht="14" customHeight="1">
      <c r="A77" s="314" t="s">
        <v>105</v>
      </c>
      <c r="B77" s="314"/>
      <c r="C77" s="314"/>
      <c r="D77" s="145" t="s">
        <v>96</v>
      </c>
      <c r="E77" s="66" t="str">
        <f>IF(COUNTIF(AU6:AU40," ")=ROWS(AU6:AU40)," ",COUNTIF(AU6:AU40,"Geçmez"))</f>
        <v xml:space="preserve"> </v>
      </c>
      <c r="F77" s="315" t="str">
        <f t="shared" si="13"/>
        <v xml:space="preserve"> </v>
      </c>
      <c r="G77" s="315"/>
      <c r="H77" s="64" t="str">
        <f>IF(E73=" "," ","%")</f>
        <v xml:space="preserve"> </v>
      </c>
      <c r="I77" s="281" t="str">
        <f>IF(E77=" "," ",100*E77/E78)</f>
        <v xml:space="preserve"> </v>
      </c>
      <c r="J77" s="281"/>
      <c r="K77" s="282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0"/>
      <c r="AU77" s="60"/>
    </row>
    <row r="78" spans="1:47" ht="14" customHeight="1">
      <c r="A78" s="336" t="s">
        <v>37</v>
      </c>
      <c r="B78" s="336"/>
      <c r="C78" s="336"/>
      <c r="D78" s="336"/>
      <c r="E78" s="66" t="str">
        <f>IF(SUM(E73:E77)=0," ",SUM(E73:E77))</f>
        <v xml:space="preserve"> </v>
      </c>
      <c r="F78" s="316" t="str">
        <f t="shared" si="13"/>
        <v xml:space="preserve"> </v>
      </c>
      <c r="G78" s="317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60"/>
      <c r="AU78" s="60"/>
    </row>
    <row r="79" spans="1:47" ht="12" customHeight="1">
      <c r="A79" s="58"/>
      <c r="B79" s="58"/>
      <c r="C79" s="58"/>
      <c r="D79" s="58"/>
      <c r="E79" s="58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60"/>
      <c r="AU79" s="60"/>
    </row>
    <row r="80" spans="1:47" ht="14.25" customHeight="1">
      <c r="A80" s="58"/>
      <c r="B80" s="58"/>
      <c r="C80" s="58"/>
      <c r="D80" s="58"/>
      <c r="E80" s="58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60"/>
      <c r="AU80" s="60"/>
    </row>
    <row r="81" spans="1:47">
      <c r="A81" s="296" t="s">
        <v>38</v>
      </c>
      <c r="B81" s="296"/>
      <c r="C81" s="296"/>
      <c r="D81" s="67" t="str">
        <f>IF(COUNTIF(AT6:AT40," ")=ROWS(AT6:AT40)," ",LARGE(AT6:AT40,1))</f>
        <v xml:space="preserve"> </v>
      </c>
      <c r="E81" s="330"/>
      <c r="F81" s="331"/>
      <c r="G81" s="331"/>
      <c r="H81" s="331"/>
      <c r="I81" s="331"/>
      <c r="J81" s="331"/>
      <c r="K81" s="331"/>
      <c r="L81" s="47"/>
      <c r="M81" s="292" t="s">
        <v>54</v>
      </c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59"/>
      <c r="AP81" s="61"/>
    </row>
    <row r="82" spans="1:47" ht="12" customHeight="1">
      <c r="A82" s="296" t="s">
        <v>39</v>
      </c>
      <c r="B82" s="296"/>
      <c r="C82" s="296"/>
      <c r="D82" s="67" t="str">
        <f>IF(COUNTIF(AT6:AT27," ")=ROWS(AT6:AT27)," ",SMALL(AT6:AT27,1))</f>
        <v xml:space="preserve"> </v>
      </c>
      <c r="E82" s="330"/>
      <c r="F82" s="331"/>
      <c r="G82" s="331"/>
      <c r="H82" s="331"/>
      <c r="I82" s="331"/>
      <c r="J82" s="331"/>
      <c r="K82" s="331"/>
      <c r="L82" s="47"/>
      <c r="M82" s="4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P82" s="1"/>
    </row>
    <row r="83" spans="1:47" ht="15" customHeight="1">
      <c r="A83" s="296" t="s">
        <v>40</v>
      </c>
      <c r="B83" s="296"/>
      <c r="C83" s="296"/>
      <c r="D83" s="68" t="str">
        <f>AT43</f>
        <v xml:space="preserve"> </v>
      </c>
      <c r="E83" s="332"/>
      <c r="F83" s="333"/>
      <c r="G83" s="333"/>
      <c r="H83" s="333"/>
      <c r="I83" s="333"/>
      <c r="J83" s="333"/>
      <c r="K83" s="333"/>
      <c r="L83" s="69"/>
      <c r="M83" s="69"/>
      <c r="N83" s="10"/>
      <c r="O83" s="10"/>
      <c r="P83" s="10"/>
      <c r="Q83" s="10"/>
      <c r="R83" s="10"/>
      <c r="S83" s="10"/>
      <c r="T83" s="10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299" t="s">
        <v>44</v>
      </c>
      <c r="AH83" s="300"/>
      <c r="AI83" s="300"/>
      <c r="AJ83" s="300"/>
      <c r="AK83" s="300"/>
      <c r="AL83" s="300"/>
      <c r="AM83" s="300"/>
      <c r="AN83" s="300"/>
      <c r="AO83" s="301"/>
      <c r="AP83" s="12"/>
      <c r="AQ83" s="299" t="s">
        <v>46</v>
      </c>
      <c r="AR83" s="300"/>
      <c r="AS83" s="300"/>
      <c r="AT83" s="300"/>
      <c r="AU83" s="301"/>
    </row>
    <row r="84" spans="1:47" ht="15" customHeight="1">
      <c r="A84" s="70"/>
      <c r="B84" s="70"/>
      <c r="C84" s="70"/>
      <c r="D84" s="71"/>
      <c r="E84" s="69"/>
      <c r="F84" s="71"/>
      <c r="G84" s="71"/>
      <c r="H84" s="71"/>
      <c r="I84" s="71"/>
      <c r="J84" s="71"/>
      <c r="K84" s="71"/>
      <c r="L84" s="71"/>
      <c r="M84" s="71"/>
      <c r="N84" s="10"/>
      <c r="O84" s="10"/>
      <c r="P84" s="10"/>
      <c r="Q84" s="10"/>
      <c r="R84" s="10"/>
      <c r="S84" s="10"/>
      <c r="T84" s="1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302">
        <f ca="1">TODAY()</f>
        <v>45619</v>
      </c>
      <c r="AH84" s="303"/>
      <c r="AI84" s="303"/>
      <c r="AJ84" s="303"/>
      <c r="AK84" s="303"/>
      <c r="AL84" s="303"/>
      <c r="AM84" s="303"/>
      <c r="AN84" s="303"/>
      <c r="AO84" s="304"/>
      <c r="AP84" s="11"/>
      <c r="AQ84" s="305" t="str">
        <f ca="1">CONCATENATE("…. / …. /",YEAR(TODAY()))</f>
        <v>…. / …. /2024</v>
      </c>
      <c r="AR84" s="303"/>
      <c r="AS84" s="303"/>
      <c r="AT84" s="303"/>
      <c r="AU84" s="304"/>
    </row>
    <row r="85" spans="1:47" ht="12" customHeight="1">
      <c r="A85" s="318" t="s">
        <v>41</v>
      </c>
      <c r="B85" s="319"/>
      <c r="C85" s="319"/>
      <c r="D85" s="319"/>
      <c r="E85" s="72" t="str">
        <f>IF(COUNTIF(AT6:AT40," ")=ROWS(AT6:AT40)," ",SUM(E73:E76))</f>
        <v xml:space="preserve"> </v>
      </c>
      <c r="F85" s="316" t="str">
        <f>IF(E85&lt;&gt;" ","KİŞİ"," ")</f>
        <v xml:space="preserve"> </v>
      </c>
      <c r="G85" s="320"/>
      <c r="H85" s="72" t="str">
        <f>IF(I85=" "," ","%")</f>
        <v xml:space="preserve"> </v>
      </c>
      <c r="I85" s="297" t="str">
        <f>IF(E85=" "," ",100*E85/E78)</f>
        <v xml:space="preserve"> </v>
      </c>
      <c r="J85" s="298"/>
      <c r="K85" s="298"/>
      <c r="L85" s="73"/>
      <c r="M85" s="73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48" t="str">
        <f>'K. Bilgiler'!H18</f>
        <v xml:space="preserve">EMİNE SEZER </v>
      </c>
      <c r="AH85" s="349"/>
      <c r="AI85" s="349"/>
      <c r="AJ85" s="349"/>
      <c r="AK85" s="349"/>
      <c r="AL85" s="349"/>
      <c r="AM85" s="349"/>
      <c r="AN85" s="349"/>
      <c r="AO85" s="350"/>
      <c r="AP85" s="14"/>
      <c r="AQ85" s="293" t="str">
        <f>'K. Bilgiler'!H22</f>
        <v>RAŞİT HİÇYILMAZ</v>
      </c>
      <c r="AR85" s="294"/>
      <c r="AS85" s="294"/>
      <c r="AT85" s="294"/>
      <c r="AU85" s="295"/>
    </row>
    <row r="86" spans="1:47" ht="12" customHeight="1">
      <c r="A86" s="318" t="s">
        <v>42</v>
      </c>
      <c r="B86" s="319"/>
      <c r="C86" s="319"/>
      <c r="D86" s="319"/>
      <c r="E86" s="72" t="str">
        <f>IF(COUNTIF(AT6:AT40," ")=ROWS(AT6:AT40)," ",SUM(E77:E77))</f>
        <v xml:space="preserve"> </v>
      </c>
      <c r="F86" s="316" t="str">
        <f>IF(E86&lt;&gt;" ","KİŞİ"," ")</f>
        <v xml:space="preserve"> </v>
      </c>
      <c r="G86" s="320"/>
      <c r="H86" s="72" t="str">
        <f>IF(I86=" "," ","%")</f>
        <v xml:space="preserve"> </v>
      </c>
      <c r="I86" s="297" t="str">
        <f>IF(E86=" "," ",100*E86/E78)</f>
        <v xml:space="preserve"> </v>
      </c>
      <c r="J86" s="298"/>
      <c r="K86" s="298"/>
      <c r="L86" s="73"/>
      <c r="M86" s="7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337" t="str">
        <f>'K. Bilgiler'!H20</f>
        <v>Bilişim Tek.</v>
      </c>
      <c r="AH86" s="338"/>
      <c r="AI86" s="338"/>
      <c r="AJ86" s="338"/>
      <c r="AK86" s="338"/>
      <c r="AL86" s="338"/>
      <c r="AM86" s="338"/>
      <c r="AN86" s="338"/>
      <c r="AO86" s="339"/>
      <c r="AP86" s="13"/>
      <c r="AQ86" s="293" t="s">
        <v>47</v>
      </c>
      <c r="AR86" s="294"/>
      <c r="AS86" s="294"/>
      <c r="AT86" s="294"/>
      <c r="AU86" s="295"/>
    </row>
    <row r="87" spans="1:47" ht="14" thickBot="1">
      <c r="AG87" s="340"/>
      <c r="AH87" s="341"/>
      <c r="AI87" s="341"/>
      <c r="AJ87" s="341"/>
      <c r="AK87" s="341"/>
      <c r="AL87" s="341"/>
      <c r="AM87" s="341"/>
      <c r="AN87" s="341"/>
      <c r="AO87" s="342"/>
      <c r="AQ87" s="343"/>
      <c r="AR87" s="344"/>
      <c r="AS87" s="344"/>
      <c r="AT87" s="344"/>
      <c r="AU87" s="345"/>
    </row>
    <row r="88" spans="1:47" ht="12.75" customHeight="1">
      <c r="A88" s="351" t="s">
        <v>110</v>
      </c>
      <c r="B88" s="354" t="s">
        <v>111</v>
      </c>
      <c r="C88" s="354"/>
      <c r="D88" s="154">
        <f>COUNTIF(AT6:AT40,"&lt;10")</f>
        <v>0</v>
      </c>
      <c r="E88" s="155"/>
    </row>
    <row r="89" spans="1:47" ht="14">
      <c r="A89" s="352"/>
      <c r="B89" s="355" t="s">
        <v>113</v>
      </c>
      <c r="C89" s="355"/>
      <c r="D89" s="156">
        <f>COUNTIF(AT6:AT40,"11")+COUNTIF(AT6:AT40,"12")+COUNTIF(AT6:AT40,"13")+COUNTIF(AT6:AT40,"14")+COUNTIF(AT6:AT40,"15")+COUNTIF(AT6:AT40,"16")+COUNTIF(AT6:AT40,"17")+COUNTIF(AT6:AT40,"18")+COUNTIF(AT6:AT40,"19")+COUNTIF(AT6:AT40,"20")</f>
        <v>0</v>
      </c>
      <c r="E89" s="155"/>
    </row>
    <row r="90" spans="1:47" ht="14">
      <c r="A90" s="352"/>
      <c r="B90" s="356" t="s">
        <v>114</v>
      </c>
      <c r="C90" s="356"/>
      <c r="D90" s="156">
        <f>COUNTIF(AT6:AT40,"21")+COUNTIF(AT6:AT40,"22")+COUNTIF(AT6:AT40,"23")+COUNTIF(AT6:AT40,"24")+COUNTIF(AT6:AT40,"25")+COUNTIF(AT6:AT40,"26")+COUNTIF(AT6:AT40,"27")+COUNTIF(AT6:AT40,"28")+COUNTIF(AT6:AT40,"29")+COUNTIF(AT6:AT40,"30")</f>
        <v>0</v>
      </c>
      <c r="E90" s="155"/>
    </row>
    <row r="91" spans="1:47" ht="14">
      <c r="A91" s="352"/>
      <c r="B91" s="356" t="s">
        <v>115</v>
      </c>
      <c r="C91" s="356"/>
      <c r="D91" s="156">
        <f>COUNTIF(AT6:AT40,"31")+COUNTIF(AT6:AT40,"32")+COUNTIF(AT6:AT40,"33")+COUNTIF(AT6:AT40,"34")+COUNTIF(AT6:AT40,"35")+COUNTIF(AT6:AT40,"36")+COUNTIF(AT6:AT40,"37")+COUNTIF(AT6:AT40,"38")+COUNTIF(AT6:AT40,"39")+COUNTIF(AT6:AT40,"40")</f>
        <v>0</v>
      </c>
      <c r="E91" s="155"/>
    </row>
    <row r="92" spans="1:47" ht="14">
      <c r="A92" s="352"/>
      <c r="B92" s="356" t="s">
        <v>120</v>
      </c>
      <c r="C92" s="356"/>
      <c r="D92" s="156">
        <f>COUNTIF(AT6:AT40,"41")+COUNTIF(AT6:AT40,"42")+COUNTIF(AT6:AT40,"43")+COUNTIF(AT6:AT40,"44")+COUNTIF(AT6:AT40,"45")+COUNTIF(AT6:AT40,"46")+COUNTIF(AT6:AT40,"47")+COUNTIF(AT6:AT40,"48")+COUNTIF(AT6:AT40,"49")+COUNTIF(AT6:AT40,"50")</f>
        <v>0</v>
      </c>
      <c r="E92" s="155"/>
    </row>
    <row r="93" spans="1:47" ht="14">
      <c r="A93" s="352"/>
      <c r="B93" s="356" t="s">
        <v>116</v>
      </c>
      <c r="C93" s="356"/>
      <c r="D93" s="156">
        <f>COUNTIF(AT6:AT40,"51")+COUNTIF(AT6:AT40,"52")+COUNTIF(AT6:AT40,"53")+COUNTIF(AT6:AT40,"54")+COUNTIF(AT6:AT40,"55")+COUNTIF(AT6:AT40,"56")+COUNTIF(AT6:AT40,"57")+COUNTIF(AT6:AT40,"58")+COUNTIF(AT6:AT40,"59")+COUNTIF(AT6:AT40,"60")</f>
        <v>0</v>
      </c>
      <c r="E93" s="155"/>
    </row>
    <row r="94" spans="1:47" ht="14">
      <c r="A94" s="352"/>
      <c r="B94" s="356" t="s">
        <v>117</v>
      </c>
      <c r="C94" s="356"/>
      <c r="D94" s="156">
        <f>COUNTIF(AT6:AT40,"61")+COUNTIF(AT6:AT40,"62")+COUNTIF(AT6:AT40,"63")+COUNTIF(AT6:AT40,"64")+COUNTIF(AT6:AT40,"65")+COUNTIF(AT6:AT40,"66")+COUNTIF(AT6:AT40,"67")+COUNTIF(AT6:AT40,"68")+COUNTIF(AT6:AT40,"69")+COUNTIF(AT6:AT40,"70")</f>
        <v>0</v>
      </c>
      <c r="E94" s="155"/>
    </row>
    <row r="95" spans="1:47" ht="14">
      <c r="A95" s="352"/>
      <c r="B95" s="356" t="s">
        <v>118</v>
      </c>
      <c r="C95" s="356"/>
      <c r="D95" s="156">
        <f>COUNTIF(AT6:AT40,"71")+COUNTIF(AT6:AT40,"72")+COUNTIF(AT6:AT40,"73")+COUNTIF(AT6:AT40,"74")+COUNTIF(AT6:AT40,"75")+COUNTIF(AT6:AT40,"76")+COUNTIF(AT6:AT40,"77")+COUNTIF(AT6:AT40,"78")+COUNTIF(AT6:AT40,"79")+COUNTIF(AT6:AT40,"80")</f>
        <v>0</v>
      </c>
      <c r="E95" s="155"/>
    </row>
    <row r="96" spans="1:47" ht="14">
      <c r="A96" s="352"/>
      <c r="B96" s="356" t="s">
        <v>119</v>
      </c>
      <c r="C96" s="356"/>
      <c r="D96" s="157">
        <f>COUNTIF(AT6:AT40,"81")+COUNTIF(AT6:AT40,"82")+COUNTIF(AT6:AT40,"83")+COUNTIF(AT6:AT40,"84")+COUNTIF(AT6:AT40,"85")+COUNTIF(AT6:AT40,"86")+COUNTIF(AT6:AT40,"87")+COUNTIF(AT6:AT40,"88")+COUNTIF(AT6:AT40,"89")+COUNTIF(AT6:AT40,"90")</f>
        <v>0</v>
      </c>
      <c r="E96" s="155"/>
    </row>
    <row r="97" spans="1:5" ht="15" thickBot="1">
      <c r="A97" s="353"/>
      <c r="B97" s="357" t="s">
        <v>112</v>
      </c>
      <c r="C97" s="357"/>
      <c r="D97" s="154">
        <f>COUNTIF(AT6:AT40,"&gt;90")</f>
        <v>0</v>
      </c>
      <c r="E97" s="155"/>
    </row>
    <row r="98" spans="1:5">
      <c r="A98" s="274" t="s">
        <v>123</v>
      </c>
      <c r="B98" s="274"/>
      <c r="C98" s="274"/>
      <c r="D98" s="274"/>
    </row>
    <row r="99" spans="1:5">
      <c r="A99" s="275">
        <f>IF(ISERROR(_xlfn.STDEV.P(AT6:AT40)),0,(_xlfn.STDEV.P(AT6:AT40)))</f>
        <v>0</v>
      </c>
      <c r="B99" s="275"/>
      <c r="C99" s="275"/>
      <c r="D99" s="275"/>
    </row>
  </sheetData>
  <sheetProtection selectLockedCells="1"/>
  <mergeCells count="113">
    <mergeCell ref="A88:A9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77:C77"/>
    <mergeCell ref="A75:C75"/>
    <mergeCell ref="A76:C76"/>
    <mergeCell ref="A78:D78"/>
    <mergeCell ref="AT48:AT49"/>
    <mergeCell ref="AU48:AU49"/>
    <mergeCell ref="AG86:AO87"/>
    <mergeCell ref="AQ86:AU86"/>
    <mergeCell ref="AQ87:AU87"/>
    <mergeCell ref="AT50:AT51"/>
    <mergeCell ref="AU50:AU51"/>
    <mergeCell ref="AG85:AO85"/>
    <mergeCell ref="L71:AF71"/>
    <mergeCell ref="AT45:AT46"/>
    <mergeCell ref="AU45:AU46"/>
    <mergeCell ref="A45:E46"/>
    <mergeCell ref="C11:E11"/>
    <mergeCell ref="C20:E20"/>
    <mergeCell ref="C21:E21"/>
    <mergeCell ref="C22:E22"/>
    <mergeCell ref="C23:E23"/>
    <mergeCell ref="C38:E38"/>
    <mergeCell ref="C33:E33"/>
    <mergeCell ref="C32:E32"/>
    <mergeCell ref="C37:E37"/>
    <mergeCell ref="C39:E39"/>
    <mergeCell ref="C40:E40"/>
    <mergeCell ref="C35:E35"/>
    <mergeCell ref="C36:E36"/>
    <mergeCell ref="A44:E44"/>
    <mergeCell ref="A47:E47"/>
    <mergeCell ref="I86:K86"/>
    <mergeCell ref="A73:C73"/>
    <mergeCell ref="A74:C74"/>
    <mergeCell ref="F74:G74"/>
    <mergeCell ref="F75:G75"/>
    <mergeCell ref="F76:G76"/>
    <mergeCell ref="F73:G73"/>
    <mergeCell ref="I74:K74"/>
    <mergeCell ref="I75:K75"/>
    <mergeCell ref="F77:G77"/>
    <mergeCell ref="F78:G78"/>
    <mergeCell ref="A86:D86"/>
    <mergeCell ref="F86:G86"/>
    <mergeCell ref="I77:K77"/>
    <mergeCell ref="I76:K76"/>
    <mergeCell ref="A72:K72"/>
    <mergeCell ref="A50:E51"/>
    <mergeCell ref="A85:D85"/>
    <mergeCell ref="E81:K81"/>
    <mergeCell ref="E82:K82"/>
    <mergeCell ref="E83:K83"/>
    <mergeCell ref="A83:C83"/>
    <mergeCell ref="F85:G85"/>
    <mergeCell ref="AQ1:AU2"/>
    <mergeCell ref="A1:AP1"/>
    <mergeCell ref="AG71:AU71"/>
    <mergeCell ref="AQ85:AU85"/>
    <mergeCell ref="A82:C82"/>
    <mergeCell ref="A81:C81"/>
    <mergeCell ref="M81:AE81"/>
    <mergeCell ref="I85:K85"/>
    <mergeCell ref="AG83:AO83"/>
    <mergeCell ref="AG84:AO84"/>
    <mergeCell ref="AF74:AN74"/>
    <mergeCell ref="AQ83:AU83"/>
    <mergeCell ref="AQ84:AU84"/>
    <mergeCell ref="A3:E3"/>
    <mergeCell ref="AT3:AU3"/>
    <mergeCell ref="A48:E49"/>
    <mergeCell ref="A4:E4"/>
    <mergeCell ref="C5:E5"/>
    <mergeCell ref="C13:E13"/>
    <mergeCell ref="C26:E26"/>
    <mergeCell ref="A2:AP2"/>
    <mergeCell ref="C24:E24"/>
    <mergeCell ref="C9:E9"/>
    <mergeCell ref="C6:E6"/>
    <mergeCell ref="A98:D98"/>
    <mergeCell ref="A99:D99"/>
    <mergeCell ref="C7:E7"/>
    <mergeCell ref="C8:E8"/>
    <mergeCell ref="AU4:AU5"/>
    <mergeCell ref="C34:E34"/>
    <mergeCell ref="C29:E29"/>
    <mergeCell ref="C30:E30"/>
    <mergeCell ref="C12:E12"/>
    <mergeCell ref="C17:E17"/>
    <mergeCell ref="C18:E18"/>
    <mergeCell ref="C14:E14"/>
    <mergeCell ref="C27:E27"/>
    <mergeCell ref="C25:E25"/>
    <mergeCell ref="C31:E31"/>
    <mergeCell ref="C28:E28"/>
    <mergeCell ref="C15:E15"/>
    <mergeCell ref="C16:E16"/>
    <mergeCell ref="C19:E19"/>
    <mergeCell ref="C10:E10"/>
    <mergeCell ref="I73:K73"/>
    <mergeCell ref="A41:E41"/>
    <mergeCell ref="A43:E43"/>
    <mergeCell ref="A42:E42"/>
  </mergeCells>
  <phoneticPr fontId="5" type="noConversion"/>
  <conditionalFormatting sqref="F3:AS3">
    <cfRule type="expression" dxfId="40" priority="1">
      <formula>F43&gt;(F4*0.45)</formula>
    </cfRule>
  </conditionalFormatting>
  <conditionalFormatting sqref="F50:AS50">
    <cfRule type="cellIs" dxfId="39" priority="41" stopIfTrue="1" operator="lessThan">
      <formula>50</formula>
    </cfRule>
  </conditionalFormatting>
  <dataValidations xWindow="1007" yWindow="412" count="2">
    <dataValidation allowBlank="1" showInputMessage="1" showErrorMessage="1" prompt="Öğrencinin sorudan aldığı puan değerini giriniz." sqref="F6:AS40" xr:uid="{00000000-0002-0000-0400-000000000000}"/>
    <dataValidation allowBlank="1" showInputMessage="1" showErrorMessage="1" prompt="Sorunun konusunu giriniz." sqref="F3:AS3" xr:uid="{00000000-0002-0000-0400-000001000000}"/>
  </dataValidations>
  <printOptions horizontalCentered="1"/>
  <pageMargins left="0.31496062992125984" right="0.19685039370078741" top="0.19685039370078741" bottom="0.11811023622047245" header="0.23622047244094491" footer="0.15748031496062992"/>
  <pageSetup paperSize="9" scale="55" orientation="portrait" r:id="rId1"/>
  <headerFooter alignWithMargins="0"/>
  <ignoredErrors>
    <ignoredError sqref="F47:AS47 F51 G43:H43 F43 G51:AS51 F48:AS48 H73:H77 F49:AS49 F46:AS46 F44:AS44 F45:AS45 F73 I43:AS43 F74:F77 I74:I77 D81:D83 E86 F86 H85 F85 E85 I85:K86 H86 AG84 AQ1 F78" unlockedFormula="1"/>
    <ignoredError sqref="G50:AS50" formula="1" unlockedFormula="1"/>
    <ignoredError sqref="F5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A1:AU99"/>
  <sheetViews>
    <sheetView view="pageBreakPreview" zoomScaleNormal="40" zoomScaleSheetLayoutView="100" workbookViewId="0">
      <selection activeCell="AJ7" sqref="AJ7"/>
    </sheetView>
  </sheetViews>
  <sheetFormatPr baseColWidth="10" defaultColWidth="9.1640625" defaultRowHeight="13"/>
  <cols>
    <col min="1" max="1" width="3.83203125" style="4" customWidth="1"/>
    <col min="2" max="2" width="5.6640625" style="4" customWidth="1"/>
    <col min="3" max="4" width="8.6640625" style="4" customWidth="1"/>
    <col min="5" max="5" width="3.5" style="4" customWidth="1"/>
    <col min="6" max="45" width="2.6640625" style="4" customWidth="1"/>
    <col min="46" max="46" width="7.6640625" style="4" customWidth="1"/>
    <col min="47" max="47" width="8.33203125" style="4" customWidth="1"/>
    <col min="48" max="16384" width="9.1640625" style="4"/>
  </cols>
  <sheetData>
    <row r="1" spans="1:47" ht="17.25" customHeight="1">
      <c r="A1" s="289" t="str">
        <f>'K. Bilgiler'!H14&amp;" EĞİTİM ÖĞRETİM YILI "&amp;'K. Bilgiler'!H6</f>
        <v>2024-2025 EĞİTİM ÖĞRETİM YILI ÇİĞDEMTEPE ŞEHİT MEHMET COŞKUN KILIÇ MESLEKİ VE TEKNİK ANADOLU LİSESİ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1"/>
      <c r="AQ1" s="288">
        <f ca="1">TODAY()</f>
        <v>45619</v>
      </c>
      <c r="AR1" s="288"/>
      <c r="AS1" s="288"/>
      <c r="AT1" s="288"/>
      <c r="AU1" s="288"/>
    </row>
    <row r="2" spans="1:47" ht="16.5" customHeight="1">
      <c r="A2" s="313" t="str">
        <f>'K. Bilgiler'!H10&amp;" / "&amp;'K. Bilgiler'!H12&amp;" SINIFI "&amp;'K. Bilgiler'!H8&amp;" DERSİ "&amp;'K. Bilgiler'!H16&amp;" DÖNEM 2. SINAV ANALİZİ"</f>
        <v>12E AMP /  SINIFI  DERSİ I. DÖNEM DÖNEM 2. SINAV ANALİZİ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288"/>
      <c r="AR2" s="288"/>
      <c r="AS2" s="288"/>
      <c r="AT2" s="288"/>
      <c r="AU2" s="288"/>
    </row>
    <row r="3" spans="1:47" ht="85" customHeight="1">
      <c r="A3" s="306" t="s">
        <v>75</v>
      </c>
      <c r="B3" s="307"/>
      <c r="C3" s="307"/>
      <c r="D3" s="307"/>
      <c r="E3" s="308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309"/>
      <c r="AU3" s="310"/>
    </row>
    <row r="4" spans="1:47" ht="12.75" customHeight="1">
      <c r="A4" s="311" t="s">
        <v>27</v>
      </c>
      <c r="B4" s="311"/>
      <c r="C4" s="311"/>
      <c r="D4" s="311"/>
      <c r="E4" s="311"/>
      <c r="F4" s="17" t="str">
        <f>IF('NOT Baremi'!E14=0," ",'NOT Baremi'!E14)</f>
        <v xml:space="preserve"> </v>
      </c>
      <c r="G4" s="17" t="str">
        <f>IF('NOT Baremi'!F14=0," ",'NOT Baremi'!F14)</f>
        <v xml:space="preserve"> </v>
      </c>
      <c r="H4" s="17" t="str">
        <f>IF('NOT Baremi'!G14=0," ",'NOT Baremi'!G14)</f>
        <v xml:space="preserve"> </v>
      </c>
      <c r="I4" s="17" t="str">
        <f>IF('NOT Baremi'!H14=0," ",'NOT Baremi'!H14)</f>
        <v xml:space="preserve"> </v>
      </c>
      <c r="J4" s="17" t="str">
        <f>IF('NOT Baremi'!I14=0," ",'NOT Baremi'!I14)</f>
        <v xml:space="preserve"> </v>
      </c>
      <c r="K4" s="17" t="str">
        <f>IF('NOT Baremi'!J14=0," ",'NOT Baremi'!J14)</f>
        <v xml:space="preserve"> </v>
      </c>
      <c r="L4" s="17" t="str">
        <f>IF('NOT Baremi'!K14=0," ",'NOT Baremi'!K14)</f>
        <v xml:space="preserve"> </v>
      </c>
      <c r="M4" s="17" t="str">
        <f>IF('NOT Baremi'!L14=0," ",'NOT Baremi'!L14)</f>
        <v xml:space="preserve"> </v>
      </c>
      <c r="N4" s="17" t="str">
        <f>IF('NOT Baremi'!M14=0," ",'NOT Baremi'!M14)</f>
        <v xml:space="preserve"> </v>
      </c>
      <c r="O4" s="17" t="str">
        <f>IF('NOT Baremi'!N14=0," ",'NOT Baremi'!N14)</f>
        <v xml:space="preserve"> </v>
      </c>
      <c r="P4" s="17" t="str">
        <f>IF('NOT Baremi'!O14=0," ",'NOT Baremi'!O14)</f>
        <v xml:space="preserve"> </v>
      </c>
      <c r="Q4" s="17" t="str">
        <f>IF('NOT Baremi'!P14=0," ",'NOT Baremi'!P14)</f>
        <v xml:space="preserve"> </v>
      </c>
      <c r="R4" s="17" t="str">
        <f>IF('NOT Baremi'!Q14=0," ",'NOT Baremi'!Q14)</f>
        <v xml:space="preserve"> </v>
      </c>
      <c r="S4" s="17" t="str">
        <f>IF('NOT Baremi'!R14=0," ",'NOT Baremi'!R14)</f>
        <v xml:space="preserve"> </v>
      </c>
      <c r="T4" s="17" t="str">
        <f>IF('NOT Baremi'!S14=0," ",'NOT Baremi'!S14)</f>
        <v xml:space="preserve"> </v>
      </c>
      <c r="U4" s="17" t="str">
        <f>IF('NOT Baremi'!T14=0," ",'NOT Baremi'!T14)</f>
        <v xml:space="preserve"> </v>
      </c>
      <c r="V4" s="17" t="str">
        <f>IF('NOT Baremi'!U14=0," ",'NOT Baremi'!U14)</f>
        <v xml:space="preserve"> </v>
      </c>
      <c r="W4" s="17" t="str">
        <f>IF('NOT Baremi'!V14=0," ",'NOT Baremi'!V14)</f>
        <v xml:space="preserve"> </v>
      </c>
      <c r="X4" s="17" t="str">
        <f>IF('NOT Baremi'!W14=0," ",'NOT Baremi'!W14)</f>
        <v xml:space="preserve"> </v>
      </c>
      <c r="Y4" s="17" t="str">
        <f>IF('NOT Baremi'!X14=0," ",'NOT Baremi'!X14)</f>
        <v xml:space="preserve"> </v>
      </c>
      <c r="Z4" s="17" t="str">
        <f>IF('NOT Baremi'!Y14=0," ",'NOT Baremi'!Y14)</f>
        <v xml:space="preserve"> </v>
      </c>
      <c r="AA4" s="17" t="str">
        <f>IF('NOT Baremi'!Z14=0," ",'NOT Baremi'!Z14)</f>
        <v xml:space="preserve"> </v>
      </c>
      <c r="AB4" s="17" t="str">
        <f>IF('NOT Baremi'!AA14=0," ",'NOT Baremi'!AA14)</f>
        <v xml:space="preserve"> </v>
      </c>
      <c r="AC4" s="17" t="str">
        <f>IF('NOT Baremi'!AB14=0," ",'NOT Baremi'!AB14)</f>
        <v xml:space="preserve"> </v>
      </c>
      <c r="AD4" s="17" t="str">
        <f>IF('NOT Baremi'!AC14=0," ",'NOT Baremi'!AC14)</f>
        <v xml:space="preserve"> </v>
      </c>
      <c r="AE4" s="17" t="str">
        <f>IF('NOT Baremi'!AD14=0," ",'NOT Baremi'!AD14)</f>
        <v xml:space="preserve"> </v>
      </c>
      <c r="AF4" s="17" t="str">
        <f>IF('NOT Baremi'!AE14=0," ",'NOT Baremi'!AE14)</f>
        <v xml:space="preserve"> </v>
      </c>
      <c r="AG4" s="17" t="str">
        <f>IF('NOT Baremi'!AF14=0," ",'NOT Baremi'!AF14)</f>
        <v xml:space="preserve"> </v>
      </c>
      <c r="AH4" s="17" t="str">
        <f>IF('NOT Baremi'!AG14=0," ",'NOT Baremi'!AG14)</f>
        <v xml:space="preserve"> </v>
      </c>
      <c r="AI4" s="17" t="str">
        <f>IF('NOT Baremi'!AH14=0," ",'NOT Baremi'!AH14)</f>
        <v xml:space="preserve"> </v>
      </c>
      <c r="AJ4" s="17" t="str">
        <f>IF('NOT Baremi'!AI14=0," ",'NOT Baremi'!AI14)</f>
        <v xml:space="preserve"> </v>
      </c>
      <c r="AK4" s="17" t="str">
        <f>IF('NOT Baremi'!AJ14=0," ",'NOT Baremi'!AJ14)</f>
        <v xml:space="preserve"> </v>
      </c>
      <c r="AL4" s="17" t="str">
        <f>IF('NOT Baremi'!AK14=0," ",'NOT Baremi'!AK14)</f>
        <v xml:space="preserve"> </v>
      </c>
      <c r="AM4" s="17" t="str">
        <f>IF('NOT Baremi'!AL14=0," ",'NOT Baremi'!AL14)</f>
        <v xml:space="preserve"> </v>
      </c>
      <c r="AN4" s="17" t="str">
        <f>IF('NOT Baremi'!AM14=0," ",'NOT Baremi'!AM14)</f>
        <v xml:space="preserve"> </v>
      </c>
      <c r="AO4" s="17" t="str">
        <f>IF('NOT Baremi'!AN14=0," ",'NOT Baremi'!AN14)</f>
        <v xml:space="preserve"> </v>
      </c>
      <c r="AP4" s="17" t="str">
        <f>IF('NOT Baremi'!AO14=0," ",'NOT Baremi'!AO14)</f>
        <v xml:space="preserve"> </v>
      </c>
      <c r="AQ4" s="17" t="str">
        <f>IF('NOT Baremi'!AP14=0," ",'NOT Baremi'!AP14)</f>
        <v xml:space="preserve"> </v>
      </c>
      <c r="AR4" s="17" t="str">
        <f>IF('NOT Baremi'!AQ14=0," ",'NOT Baremi'!AQ14)</f>
        <v xml:space="preserve"> </v>
      </c>
      <c r="AS4" s="17" t="str">
        <f>IF('NOT Baremi'!AR14=0," ",'NOT Baremi'!AR14)</f>
        <v xml:space="preserve"> </v>
      </c>
      <c r="AT4" s="32" t="str">
        <f>IF(SUM(F4:AS4)=0," ",SUM(F4:AS4))</f>
        <v xml:space="preserve"> </v>
      </c>
      <c r="AU4" s="277" t="s">
        <v>98</v>
      </c>
    </row>
    <row r="5" spans="1:47" ht="39">
      <c r="A5" s="33" t="s">
        <v>0</v>
      </c>
      <c r="B5" s="33" t="s">
        <v>35</v>
      </c>
      <c r="C5" s="312" t="s">
        <v>26</v>
      </c>
      <c r="D5" s="312"/>
      <c r="E5" s="312"/>
      <c r="F5" s="16" t="str">
        <f>IF('NOT Baremi'!E9&gt;0,'NOT Baremi'!E8&amp;"."&amp;"SORU"," ")</f>
        <v xml:space="preserve"> </v>
      </c>
      <c r="G5" s="16" t="str">
        <f>IF('NOT Baremi'!F9&gt;0,'NOT Baremi'!F8&amp;"."&amp;"SORU"," ")</f>
        <v xml:space="preserve"> </v>
      </c>
      <c r="H5" s="16" t="str">
        <f>IF('NOT Baremi'!G9&gt;0,'NOT Baremi'!G8&amp;"."&amp;"SORU"," ")</f>
        <v xml:space="preserve"> </v>
      </c>
      <c r="I5" s="16" t="str">
        <f>IF('NOT Baremi'!H9&gt;0,'NOT Baremi'!H8&amp;"."&amp;"SORU"," ")</f>
        <v xml:space="preserve"> </v>
      </c>
      <c r="J5" s="16" t="str">
        <f>IF('NOT Baremi'!I9&gt;0,'NOT Baremi'!I8&amp;"."&amp;"SORU"," ")</f>
        <v xml:space="preserve"> </v>
      </c>
      <c r="K5" s="16" t="str">
        <f>IF('NOT Baremi'!J9&gt;0,'NOT Baremi'!J8&amp;"."&amp;"SORU"," ")</f>
        <v xml:space="preserve"> </v>
      </c>
      <c r="L5" s="16" t="str">
        <f>IF('NOT Baremi'!K9&gt;0,'NOT Baremi'!K8&amp;"."&amp;"SORU"," ")</f>
        <v xml:space="preserve"> </v>
      </c>
      <c r="M5" s="16" t="str">
        <f>IF('NOT Baremi'!L9&gt;0,'NOT Baremi'!L8&amp;"."&amp;"SORU"," ")</f>
        <v xml:space="preserve"> </v>
      </c>
      <c r="N5" s="16" t="str">
        <f>IF('NOT Baremi'!M9&gt;0,'NOT Baremi'!M8&amp;"."&amp;"SORU"," ")</f>
        <v xml:space="preserve"> </v>
      </c>
      <c r="O5" s="16" t="str">
        <f>IF('NOT Baremi'!N9&gt;0,'NOT Baremi'!N8&amp;"."&amp;"SORU"," ")</f>
        <v xml:space="preserve"> </v>
      </c>
      <c r="P5" s="16" t="str">
        <f>IF('NOT Baremi'!O9&gt;0,'NOT Baremi'!O8&amp;"."&amp;"SORU"," ")</f>
        <v xml:space="preserve"> </v>
      </c>
      <c r="Q5" s="16" t="str">
        <f>IF('NOT Baremi'!P9&gt;0,'NOT Baremi'!P8&amp;"."&amp;"SORU"," ")</f>
        <v xml:space="preserve"> </v>
      </c>
      <c r="R5" s="16" t="str">
        <f>IF('NOT Baremi'!Q9&gt;0,'NOT Baremi'!Q8&amp;"."&amp;"SORU"," ")</f>
        <v xml:space="preserve"> </v>
      </c>
      <c r="S5" s="16" t="str">
        <f>IF('NOT Baremi'!R9&gt;0,'NOT Baremi'!R8&amp;"."&amp;"SORU"," ")</f>
        <v xml:space="preserve"> </v>
      </c>
      <c r="T5" s="16" t="str">
        <f>IF('NOT Baremi'!S9&gt;0,'NOT Baremi'!S8&amp;"."&amp;"SORU"," ")</f>
        <v xml:space="preserve"> </v>
      </c>
      <c r="U5" s="16" t="str">
        <f>IF('NOT Baremi'!T9&gt;0,'NOT Baremi'!T8&amp;"."&amp;"SORU"," ")</f>
        <v xml:space="preserve"> </v>
      </c>
      <c r="V5" s="16" t="str">
        <f>IF('NOT Baremi'!U9&gt;0,'NOT Baremi'!U8&amp;"."&amp;"SORU"," ")</f>
        <v xml:space="preserve"> </v>
      </c>
      <c r="W5" s="16" t="str">
        <f>IF('NOT Baremi'!V9&gt;0,'NOT Baremi'!V8&amp;"."&amp;"SORU"," ")</f>
        <v xml:space="preserve"> </v>
      </c>
      <c r="X5" s="16" t="str">
        <f>IF('NOT Baremi'!W9&gt;0,'NOT Baremi'!W8&amp;"."&amp;"SORU"," ")</f>
        <v xml:space="preserve"> </v>
      </c>
      <c r="Y5" s="16" t="str">
        <f>IF('NOT Baremi'!X9&gt;0,'NOT Baremi'!X8&amp;"."&amp;"SORU"," ")</f>
        <v xml:space="preserve"> </v>
      </c>
      <c r="Z5" s="16" t="str">
        <f>IF('NOT Baremi'!Y9&gt;0,'NOT Baremi'!Y8&amp;"."&amp;"SORU"," ")</f>
        <v xml:space="preserve"> </v>
      </c>
      <c r="AA5" s="16" t="str">
        <f>IF('NOT Baremi'!Z9&gt;0,'NOT Baremi'!Z8&amp;"."&amp;"SORU"," ")</f>
        <v xml:space="preserve"> </v>
      </c>
      <c r="AB5" s="16" t="str">
        <f>IF('NOT Baremi'!AA9&gt;0,'NOT Baremi'!AA8&amp;"."&amp;"SORU"," ")</f>
        <v xml:space="preserve"> </v>
      </c>
      <c r="AC5" s="16" t="str">
        <f>IF('NOT Baremi'!AB9&gt;0,'NOT Baremi'!AB8&amp;"."&amp;"SORU"," ")</f>
        <v xml:space="preserve"> </v>
      </c>
      <c r="AD5" s="16" t="str">
        <f>IF('NOT Baremi'!AC9&gt;0,'NOT Baremi'!AC8&amp;"."&amp;"SORU"," ")</f>
        <v xml:space="preserve"> </v>
      </c>
      <c r="AE5" s="16" t="str">
        <f>IF('NOT Baremi'!AD9&gt;0,'NOT Baremi'!AD8&amp;"."&amp;"SORU"," ")</f>
        <v xml:space="preserve"> </v>
      </c>
      <c r="AF5" s="16" t="str">
        <f>IF('NOT Baremi'!AE9&gt;0,'NOT Baremi'!AE8&amp;"."&amp;"SORU"," ")</f>
        <v xml:space="preserve"> </v>
      </c>
      <c r="AG5" s="16" t="str">
        <f>IF('NOT Baremi'!AF9&gt;0,'NOT Baremi'!AF8&amp;"."&amp;"SORU"," ")</f>
        <v xml:space="preserve"> </v>
      </c>
      <c r="AH5" s="16" t="str">
        <f>IF('NOT Baremi'!AG9&gt;0,'NOT Baremi'!AG8&amp;"."&amp;"SORU"," ")</f>
        <v xml:space="preserve"> </v>
      </c>
      <c r="AI5" s="16" t="str">
        <f>IF('NOT Baremi'!AH9&gt;0,'NOT Baremi'!AH8&amp;"."&amp;"SORU"," ")</f>
        <v xml:space="preserve"> </v>
      </c>
      <c r="AJ5" s="16" t="str">
        <f>IF('NOT Baremi'!AI9&gt;0,'NOT Baremi'!AI8&amp;"."&amp;"SORU"," ")</f>
        <v xml:space="preserve"> </v>
      </c>
      <c r="AK5" s="16" t="str">
        <f>IF('NOT Baremi'!AJ9&gt;0,'NOT Baremi'!AJ8&amp;"."&amp;"SORU"," ")</f>
        <v xml:space="preserve"> </v>
      </c>
      <c r="AL5" s="16" t="str">
        <f>IF('NOT Baremi'!AK9&gt;0,'NOT Baremi'!AK8&amp;"."&amp;"SORU"," ")</f>
        <v xml:space="preserve"> </v>
      </c>
      <c r="AM5" s="16" t="str">
        <f>IF('NOT Baremi'!AL9&gt;0,'NOT Baremi'!AL8&amp;"."&amp;"SORU"," ")</f>
        <v xml:space="preserve"> </v>
      </c>
      <c r="AN5" s="16" t="str">
        <f>IF('NOT Baremi'!AM9&gt;0,'NOT Baremi'!AM8&amp;"."&amp;"SORU"," ")</f>
        <v xml:space="preserve"> </v>
      </c>
      <c r="AO5" s="16" t="str">
        <f>IF('NOT Baremi'!AN9&gt;0,'NOT Baremi'!AN8&amp;"."&amp;"SORU"," ")</f>
        <v xml:space="preserve"> </v>
      </c>
      <c r="AP5" s="16" t="str">
        <f>IF('NOT Baremi'!AO9&gt;0,'NOT Baremi'!AO8&amp;"."&amp;"SORU"," ")</f>
        <v xml:space="preserve"> </v>
      </c>
      <c r="AQ5" s="16" t="str">
        <f>IF('NOT Baremi'!AP9&gt;0,'NOT Baremi'!AP8&amp;"."&amp;"SORU"," ")</f>
        <v xml:space="preserve"> </v>
      </c>
      <c r="AR5" s="16" t="str">
        <f>IF('NOT Baremi'!AQ9&gt;0,'NOT Baremi'!AQ8&amp;"."&amp;"SORU"," ")</f>
        <v xml:space="preserve"> </v>
      </c>
      <c r="AS5" s="16" t="str">
        <f>IF('NOT Baremi'!AR9&gt;0,'NOT Baremi'!AR8&amp;"."&amp;"SORU"," ")</f>
        <v xml:space="preserve"> </v>
      </c>
      <c r="AT5" s="19" t="s">
        <v>30</v>
      </c>
      <c r="AU5" s="277"/>
    </row>
    <row r="6" spans="1:47" ht="12" customHeight="1">
      <c r="A6" s="34">
        <f>'S. Listesi'!E4</f>
        <v>1</v>
      </c>
      <c r="B6" s="35">
        <f>IF('S. Listesi'!F4=0," ",'S. Listesi'!F4)</f>
        <v>65</v>
      </c>
      <c r="C6" s="276" t="str">
        <f>IF('S. Listesi'!G4=0," ",'S. Listesi'!G4)</f>
        <v>HACI BAĞDINLI</v>
      </c>
      <c r="D6" s="276"/>
      <c r="E6" s="276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20" t="str">
        <f>IF(COUNTBLANK(F6:AS6)=COLUMNS(F6:AS6)," ",IF(SUM(F6:AS6)=0,0,SUM(F6:AS6)))</f>
        <v xml:space="preserve"> </v>
      </c>
      <c r="AU6" s="20" t="str">
        <f>IF(AT6=" "," ",IF(AT6&gt;=85,"Pekiyi",IF(AT6&gt;=70,"İyi",IF(AT6&gt;=55,"Orta",IF(AT6&gt;=45,"Geçer",IF(AT6&gt;=0,"Geçmez",0))))))</f>
        <v xml:space="preserve"> </v>
      </c>
    </row>
    <row r="7" spans="1:47" ht="12" customHeight="1">
      <c r="A7" s="34">
        <f>'S. Listesi'!E5</f>
        <v>2</v>
      </c>
      <c r="B7" s="35">
        <f>IF('S. Listesi'!F5=0," ",'S. Listesi'!F5)</f>
        <v>105</v>
      </c>
      <c r="C7" s="276" t="str">
        <f>IF('S. Listesi'!G5=0," ",'S. Listesi'!G5)</f>
        <v>MUHAMMED ŞÜKRÜ EROL</v>
      </c>
      <c r="D7" s="276"/>
      <c r="E7" s="276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20" t="str">
        <f t="shared" ref="AT7:AT40" si="0">IF(COUNTBLANK(F7:AS7)=COLUMNS(F7:AS7)," ",IF(SUM(F7:AS7)=0,0,SUM(F7:AS7)))</f>
        <v xml:space="preserve"> </v>
      </c>
      <c r="AU7" s="20" t="str">
        <f t="shared" ref="AU7:AU40" si="1">IF(AT7=" "," ",IF(AT7&gt;=85,"Pekiyi",IF(AT7&gt;=70,"İyi",IF(AT7&gt;=55,"Orta",IF(AT7&gt;=45,"Geçer",IF(AT7&gt;=0,"Geçmez",0))))))</f>
        <v xml:space="preserve"> </v>
      </c>
    </row>
    <row r="8" spans="1:47" ht="12" customHeight="1">
      <c r="A8" s="34">
        <f>'S. Listesi'!E6</f>
        <v>3</v>
      </c>
      <c r="B8" s="35">
        <f>IF('S. Listesi'!F6=0," ",'S. Listesi'!F6)</f>
        <v>172</v>
      </c>
      <c r="C8" s="276" t="str">
        <f>IF('S. Listesi'!G6=0," ",'S. Listesi'!G6)</f>
        <v>FURKAN HASIRCI</v>
      </c>
      <c r="D8" s="276"/>
      <c r="E8" s="276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20" t="str">
        <f t="shared" si="0"/>
        <v xml:space="preserve"> </v>
      </c>
      <c r="AU8" s="20" t="str">
        <f t="shared" si="1"/>
        <v xml:space="preserve"> </v>
      </c>
    </row>
    <row r="9" spans="1:47" ht="12" customHeight="1">
      <c r="A9" s="34">
        <f>'S. Listesi'!E7</f>
        <v>4</v>
      </c>
      <c r="B9" s="35">
        <f>IF('S. Listesi'!F7=0," ",'S. Listesi'!F7)</f>
        <v>369</v>
      </c>
      <c r="C9" s="276" t="str">
        <f>IF('S. Listesi'!G7=0," ",'S. Listesi'!G7)</f>
        <v>HADİ CAN ÖZMEN</v>
      </c>
      <c r="D9" s="276"/>
      <c r="E9" s="276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20" t="str">
        <f t="shared" si="0"/>
        <v xml:space="preserve"> </v>
      </c>
      <c r="AU9" s="20" t="str">
        <f t="shared" si="1"/>
        <v xml:space="preserve"> </v>
      </c>
    </row>
    <row r="10" spans="1:47" ht="12" customHeight="1">
      <c r="A10" s="34">
        <f>'S. Listesi'!E8</f>
        <v>5</v>
      </c>
      <c r="B10" s="35">
        <f>IF('S. Listesi'!F8=0," ",'S. Listesi'!F8)</f>
        <v>419</v>
      </c>
      <c r="C10" s="276" t="str">
        <f>IF('S. Listesi'!G8=0," ",'S. Listesi'!G8)</f>
        <v>MEHMET BAL</v>
      </c>
      <c r="D10" s="276"/>
      <c r="E10" s="276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20" t="str">
        <f t="shared" si="0"/>
        <v xml:space="preserve"> </v>
      </c>
      <c r="AU10" s="20" t="str">
        <f t="shared" si="1"/>
        <v xml:space="preserve"> </v>
      </c>
    </row>
    <row r="11" spans="1:47" ht="12" customHeight="1">
      <c r="A11" s="34">
        <f>'S. Listesi'!E9</f>
        <v>6</v>
      </c>
      <c r="B11" s="35">
        <f>IF('S. Listesi'!F9=0," ",'S. Listesi'!F9)</f>
        <v>706</v>
      </c>
      <c r="C11" s="276" t="str">
        <f>IF('S. Listesi'!G9=0," ",'S. Listesi'!G9)</f>
        <v>RIZA EMİN ÇIRPANLI</v>
      </c>
      <c r="D11" s="276"/>
      <c r="E11" s="276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20" t="str">
        <f t="shared" si="0"/>
        <v xml:space="preserve"> </v>
      </c>
      <c r="AU11" s="20" t="str">
        <f t="shared" si="1"/>
        <v xml:space="preserve"> </v>
      </c>
    </row>
    <row r="12" spans="1:47" ht="12" customHeight="1">
      <c r="A12" s="34" t="str">
        <f>'S. Listesi'!E10</f>
        <v xml:space="preserve"> </v>
      </c>
      <c r="B12" s="35" t="str">
        <f>IF('S. Listesi'!F10=0," ",'S. Listesi'!F10)</f>
        <v xml:space="preserve"> </v>
      </c>
      <c r="C12" s="276" t="str">
        <f>IF('S. Listesi'!G10=0," ",'S. Listesi'!G10)</f>
        <v xml:space="preserve"> </v>
      </c>
      <c r="D12" s="276"/>
      <c r="E12" s="276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20" t="str">
        <f t="shared" si="0"/>
        <v xml:space="preserve"> </v>
      </c>
      <c r="AU12" s="20" t="str">
        <f t="shared" si="1"/>
        <v xml:space="preserve"> </v>
      </c>
    </row>
    <row r="13" spans="1:47" ht="12" customHeight="1">
      <c r="A13" s="34" t="str">
        <f>'S. Listesi'!E11</f>
        <v xml:space="preserve"> </v>
      </c>
      <c r="B13" s="35" t="str">
        <f>IF('S. Listesi'!F11=0," ",'S. Listesi'!F11)</f>
        <v xml:space="preserve"> </v>
      </c>
      <c r="C13" s="276" t="str">
        <f>IF('S. Listesi'!G11=0," ",'S. Listesi'!G11)</f>
        <v xml:space="preserve"> </v>
      </c>
      <c r="D13" s="276"/>
      <c r="E13" s="276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20" t="str">
        <f t="shared" si="0"/>
        <v xml:space="preserve"> </v>
      </c>
      <c r="AU13" s="20" t="str">
        <f t="shared" si="1"/>
        <v xml:space="preserve"> </v>
      </c>
    </row>
    <row r="14" spans="1:47" ht="12" customHeight="1">
      <c r="A14" s="34" t="str">
        <f>'S. Listesi'!E12</f>
        <v xml:space="preserve"> </v>
      </c>
      <c r="B14" s="35" t="str">
        <f>IF('S. Listesi'!F12=0," ",'S. Listesi'!F12)</f>
        <v xml:space="preserve"> </v>
      </c>
      <c r="C14" s="276" t="str">
        <f>IF('S. Listesi'!G12=0," ",'S. Listesi'!G12)</f>
        <v xml:space="preserve"> </v>
      </c>
      <c r="D14" s="276"/>
      <c r="E14" s="276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20" t="str">
        <f t="shared" si="0"/>
        <v xml:space="preserve"> </v>
      </c>
      <c r="AU14" s="20" t="str">
        <f t="shared" si="1"/>
        <v xml:space="preserve"> </v>
      </c>
    </row>
    <row r="15" spans="1:47" ht="12" customHeight="1">
      <c r="A15" s="34" t="str">
        <f>'S. Listesi'!E13</f>
        <v xml:space="preserve"> </v>
      </c>
      <c r="B15" s="35" t="str">
        <f>IF('S. Listesi'!F13=0," ",'S. Listesi'!F13)</f>
        <v xml:space="preserve"> </v>
      </c>
      <c r="C15" s="276" t="str">
        <f>IF('S. Listesi'!G13=0," ",'S. Listesi'!G13)</f>
        <v xml:space="preserve"> </v>
      </c>
      <c r="D15" s="276"/>
      <c r="E15" s="276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20" t="str">
        <f t="shared" si="0"/>
        <v xml:space="preserve"> </v>
      </c>
      <c r="AU15" s="20" t="str">
        <f t="shared" si="1"/>
        <v xml:space="preserve"> </v>
      </c>
    </row>
    <row r="16" spans="1:47" ht="12" customHeight="1">
      <c r="A16" s="34" t="str">
        <f>'S. Listesi'!E14</f>
        <v xml:space="preserve"> </v>
      </c>
      <c r="B16" s="35" t="str">
        <f>IF('S. Listesi'!F14=0," ",'S. Listesi'!F14)</f>
        <v xml:space="preserve"> </v>
      </c>
      <c r="C16" s="276" t="str">
        <f>IF('S. Listesi'!G14=0," ",'S. Listesi'!G14)</f>
        <v xml:space="preserve"> </v>
      </c>
      <c r="D16" s="276"/>
      <c r="E16" s="276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20" t="str">
        <f t="shared" si="0"/>
        <v xml:space="preserve"> </v>
      </c>
      <c r="AU16" s="20" t="str">
        <f t="shared" si="1"/>
        <v xml:space="preserve"> </v>
      </c>
    </row>
    <row r="17" spans="1:47" ht="12" customHeight="1">
      <c r="A17" s="34" t="str">
        <f>'S. Listesi'!E15</f>
        <v xml:space="preserve"> </v>
      </c>
      <c r="B17" s="35" t="str">
        <f>IF('S. Listesi'!F15=0," ",'S. Listesi'!F15)</f>
        <v xml:space="preserve"> </v>
      </c>
      <c r="C17" s="276" t="str">
        <f>IF('S. Listesi'!G15=0," ",'S. Listesi'!G15)</f>
        <v xml:space="preserve"> </v>
      </c>
      <c r="D17" s="276"/>
      <c r="E17" s="276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20" t="str">
        <f t="shared" si="0"/>
        <v xml:space="preserve"> </v>
      </c>
      <c r="AU17" s="20" t="str">
        <f t="shared" si="1"/>
        <v xml:space="preserve"> </v>
      </c>
    </row>
    <row r="18" spans="1:47" ht="12" customHeight="1">
      <c r="A18" s="34" t="str">
        <f>'S. Listesi'!E16</f>
        <v xml:space="preserve"> </v>
      </c>
      <c r="B18" s="35" t="str">
        <f>IF('S. Listesi'!F16=0," ",'S. Listesi'!F16)</f>
        <v xml:space="preserve"> </v>
      </c>
      <c r="C18" s="276" t="str">
        <f>IF('S. Listesi'!G16=0," ",'S. Listesi'!G16)</f>
        <v xml:space="preserve"> </v>
      </c>
      <c r="D18" s="276"/>
      <c r="E18" s="276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20" t="str">
        <f t="shared" si="0"/>
        <v xml:space="preserve"> </v>
      </c>
      <c r="AU18" s="20" t="str">
        <f t="shared" si="1"/>
        <v xml:space="preserve"> </v>
      </c>
    </row>
    <row r="19" spans="1:47" ht="12" customHeight="1">
      <c r="A19" s="34" t="str">
        <f>'S. Listesi'!E17</f>
        <v xml:space="preserve"> </v>
      </c>
      <c r="B19" s="35" t="str">
        <f>IF('S. Listesi'!F17=0," ",'S. Listesi'!F17)</f>
        <v xml:space="preserve"> </v>
      </c>
      <c r="C19" s="276" t="str">
        <f>IF('S. Listesi'!G17=0," ",'S. Listesi'!G17)</f>
        <v xml:space="preserve"> </v>
      </c>
      <c r="D19" s="276"/>
      <c r="E19" s="276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20" t="str">
        <f t="shared" si="0"/>
        <v xml:space="preserve"> </v>
      </c>
      <c r="AU19" s="20" t="str">
        <f t="shared" si="1"/>
        <v xml:space="preserve"> </v>
      </c>
    </row>
    <row r="20" spans="1:47" ht="12" customHeight="1">
      <c r="A20" s="34" t="str">
        <f>'S. Listesi'!E18</f>
        <v xml:space="preserve"> </v>
      </c>
      <c r="B20" s="35" t="str">
        <f>IF('S. Listesi'!F18=0," ",'S. Listesi'!F18)</f>
        <v xml:space="preserve"> </v>
      </c>
      <c r="C20" s="276" t="str">
        <f>IF('S. Listesi'!G18=0," ",'S. Listesi'!G18)</f>
        <v xml:space="preserve"> </v>
      </c>
      <c r="D20" s="276"/>
      <c r="E20" s="276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20" t="str">
        <f t="shared" si="0"/>
        <v xml:space="preserve"> </v>
      </c>
      <c r="AU20" s="20" t="str">
        <f t="shared" si="1"/>
        <v xml:space="preserve"> </v>
      </c>
    </row>
    <row r="21" spans="1:47" ht="12" customHeight="1">
      <c r="A21" s="34" t="str">
        <f>'S. Listesi'!E19</f>
        <v xml:space="preserve"> </v>
      </c>
      <c r="B21" s="35" t="str">
        <f>IF('S. Listesi'!F19=0," ",'S. Listesi'!F19)</f>
        <v xml:space="preserve"> </v>
      </c>
      <c r="C21" s="276" t="str">
        <f>IF('S. Listesi'!G19=0," ",'S. Listesi'!G19)</f>
        <v xml:space="preserve"> </v>
      </c>
      <c r="D21" s="276"/>
      <c r="E21" s="276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20" t="str">
        <f t="shared" si="0"/>
        <v xml:space="preserve"> </v>
      </c>
      <c r="AU21" s="20" t="str">
        <f t="shared" si="1"/>
        <v xml:space="preserve"> </v>
      </c>
    </row>
    <row r="22" spans="1:47" ht="12" customHeight="1">
      <c r="A22" s="34" t="str">
        <f>'S. Listesi'!E20</f>
        <v xml:space="preserve"> </v>
      </c>
      <c r="B22" s="35" t="str">
        <f>IF('S. Listesi'!F20=0," ",'S. Listesi'!F20)</f>
        <v xml:space="preserve"> </v>
      </c>
      <c r="C22" s="276" t="str">
        <f>IF('S. Listesi'!G20=0," ",'S. Listesi'!G20)</f>
        <v xml:space="preserve"> </v>
      </c>
      <c r="D22" s="276"/>
      <c r="E22" s="276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20" t="str">
        <f t="shared" si="0"/>
        <v xml:space="preserve"> </v>
      </c>
      <c r="AU22" s="20" t="str">
        <f t="shared" si="1"/>
        <v xml:space="preserve"> </v>
      </c>
    </row>
    <row r="23" spans="1:47" ht="12" customHeight="1">
      <c r="A23" s="34" t="str">
        <f>'S. Listesi'!E21</f>
        <v xml:space="preserve"> </v>
      </c>
      <c r="B23" s="35" t="str">
        <f>IF('S. Listesi'!F21=0," ",'S. Listesi'!F21)</f>
        <v xml:space="preserve"> </v>
      </c>
      <c r="C23" s="276" t="str">
        <f>IF('S. Listesi'!G21=0," ",'S. Listesi'!G21)</f>
        <v xml:space="preserve"> </v>
      </c>
      <c r="D23" s="276"/>
      <c r="E23" s="276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20" t="str">
        <f t="shared" si="0"/>
        <v xml:space="preserve"> </v>
      </c>
      <c r="AU23" s="20" t="str">
        <f t="shared" si="1"/>
        <v xml:space="preserve"> </v>
      </c>
    </row>
    <row r="24" spans="1:47" ht="12" customHeight="1">
      <c r="A24" s="34" t="str">
        <f>'S. Listesi'!E22</f>
        <v xml:space="preserve"> </v>
      </c>
      <c r="B24" s="35" t="str">
        <f>IF('S. Listesi'!F22=0," ",'S. Listesi'!F22)</f>
        <v xml:space="preserve"> </v>
      </c>
      <c r="C24" s="276" t="str">
        <f>IF('S. Listesi'!G22=0," ",'S. Listesi'!G22)</f>
        <v xml:space="preserve"> </v>
      </c>
      <c r="D24" s="276"/>
      <c r="E24" s="276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20" t="str">
        <f t="shared" si="0"/>
        <v xml:space="preserve"> </v>
      </c>
      <c r="AU24" s="20" t="str">
        <f t="shared" si="1"/>
        <v xml:space="preserve"> </v>
      </c>
    </row>
    <row r="25" spans="1:47" ht="12" customHeight="1">
      <c r="A25" s="34" t="str">
        <f>'S. Listesi'!E23</f>
        <v xml:space="preserve"> </v>
      </c>
      <c r="B25" s="35" t="str">
        <f>IF('S. Listesi'!F23=0," ",'S. Listesi'!F23)</f>
        <v xml:space="preserve"> </v>
      </c>
      <c r="C25" s="276" t="str">
        <f>IF('S. Listesi'!G23=0," ",'S. Listesi'!G23)</f>
        <v xml:space="preserve"> </v>
      </c>
      <c r="D25" s="276"/>
      <c r="E25" s="276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20" t="str">
        <f t="shared" si="0"/>
        <v xml:space="preserve"> </v>
      </c>
      <c r="AU25" s="20" t="str">
        <f t="shared" si="1"/>
        <v xml:space="preserve"> </v>
      </c>
    </row>
    <row r="26" spans="1:47" ht="12" customHeight="1">
      <c r="A26" s="34" t="str">
        <f>'S. Listesi'!E24</f>
        <v xml:space="preserve"> </v>
      </c>
      <c r="B26" s="35" t="str">
        <f>IF('S. Listesi'!F24=0," ",'S. Listesi'!F24)</f>
        <v xml:space="preserve"> </v>
      </c>
      <c r="C26" s="276" t="str">
        <f>IF('S. Listesi'!G24=0," ",'S. Listesi'!G24)</f>
        <v xml:space="preserve"> </v>
      </c>
      <c r="D26" s="276"/>
      <c r="E26" s="276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20" t="str">
        <f t="shared" si="0"/>
        <v xml:space="preserve"> </v>
      </c>
      <c r="AU26" s="20" t="str">
        <f t="shared" si="1"/>
        <v xml:space="preserve"> </v>
      </c>
    </row>
    <row r="27" spans="1:47" ht="12" customHeight="1">
      <c r="A27" s="34" t="str">
        <f>'S. Listesi'!E25</f>
        <v xml:space="preserve"> </v>
      </c>
      <c r="B27" s="35" t="str">
        <f>IF('S. Listesi'!F25=0," ",'S. Listesi'!F25)</f>
        <v xml:space="preserve"> </v>
      </c>
      <c r="C27" s="276" t="str">
        <f>IF('S. Listesi'!G25=0," ",'S. Listesi'!G25)</f>
        <v xml:space="preserve"> </v>
      </c>
      <c r="D27" s="276"/>
      <c r="E27" s="276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20" t="str">
        <f t="shared" si="0"/>
        <v xml:space="preserve"> </v>
      </c>
      <c r="AU27" s="20" t="str">
        <f t="shared" si="1"/>
        <v xml:space="preserve"> </v>
      </c>
    </row>
    <row r="28" spans="1:47" ht="12" customHeight="1">
      <c r="A28" s="34" t="str">
        <f>'S. Listesi'!E26</f>
        <v xml:space="preserve"> </v>
      </c>
      <c r="B28" s="35" t="str">
        <f>IF('S. Listesi'!F26=0," ",'S. Listesi'!F26)</f>
        <v xml:space="preserve"> </v>
      </c>
      <c r="C28" s="276" t="str">
        <f>IF('S. Listesi'!G26=0," ",'S. Listesi'!G26)</f>
        <v xml:space="preserve"> </v>
      </c>
      <c r="D28" s="276"/>
      <c r="E28" s="276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20" t="str">
        <f t="shared" si="0"/>
        <v xml:space="preserve"> </v>
      </c>
      <c r="AU28" s="20" t="str">
        <f t="shared" si="1"/>
        <v xml:space="preserve"> </v>
      </c>
    </row>
    <row r="29" spans="1:47" ht="12" customHeight="1">
      <c r="A29" s="34" t="str">
        <f>'S. Listesi'!E27</f>
        <v xml:space="preserve"> </v>
      </c>
      <c r="B29" s="35" t="str">
        <f>IF('S. Listesi'!F27=0," ",'S. Listesi'!F27)</f>
        <v xml:space="preserve"> </v>
      </c>
      <c r="C29" s="278" t="str">
        <f>IF('S. Listesi'!G27=0," ",'S. Listesi'!G27)</f>
        <v xml:space="preserve"> </v>
      </c>
      <c r="D29" s="279"/>
      <c r="E29" s="280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20" t="str">
        <f t="shared" si="0"/>
        <v xml:space="preserve"> </v>
      </c>
      <c r="AU29" s="20" t="str">
        <f t="shared" si="1"/>
        <v xml:space="preserve"> </v>
      </c>
    </row>
    <row r="30" spans="1:47" ht="12" customHeight="1">
      <c r="A30" s="34" t="str">
        <f>'S. Listesi'!E28</f>
        <v xml:space="preserve"> </v>
      </c>
      <c r="B30" s="35" t="str">
        <f>IF('S. Listesi'!F28=0," ",'S. Listesi'!F28)</f>
        <v xml:space="preserve"> </v>
      </c>
      <c r="C30" s="278" t="str">
        <f>IF('S. Listesi'!G28=0," ",'S. Listesi'!G28)</f>
        <v xml:space="preserve"> </v>
      </c>
      <c r="D30" s="279"/>
      <c r="E30" s="280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20" t="str">
        <f t="shared" si="0"/>
        <v xml:space="preserve"> </v>
      </c>
      <c r="AU30" s="20" t="str">
        <f t="shared" si="1"/>
        <v xml:space="preserve"> </v>
      </c>
    </row>
    <row r="31" spans="1:47" ht="12" customHeight="1">
      <c r="A31" s="34" t="str">
        <f>'S. Listesi'!E29</f>
        <v xml:space="preserve"> </v>
      </c>
      <c r="B31" s="35" t="str">
        <f>IF('S. Listesi'!F29=0," ",'S. Listesi'!F29)</f>
        <v xml:space="preserve"> </v>
      </c>
      <c r="C31" s="278" t="str">
        <f>IF('S. Listesi'!G29=0," ",'S. Listesi'!G29)</f>
        <v xml:space="preserve"> </v>
      </c>
      <c r="D31" s="279"/>
      <c r="E31" s="280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20" t="str">
        <f t="shared" si="0"/>
        <v xml:space="preserve"> </v>
      </c>
      <c r="AU31" s="20" t="str">
        <f t="shared" si="1"/>
        <v xml:space="preserve"> </v>
      </c>
    </row>
    <row r="32" spans="1:47" ht="12" customHeight="1">
      <c r="A32" s="34" t="str">
        <f>'S. Listesi'!E30</f>
        <v xml:space="preserve"> </v>
      </c>
      <c r="B32" s="35" t="str">
        <f>IF('S. Listesi'!F30=0," ",'S. Listesi'!F30)</f>
        <v xml:space="preserve"> </v>
      </c>
      <c r="C32" s="278" t="str">
        <f>IF('S. Listesi'!G30=0," ",'S. Listesi'!G30)</f>
        <v xml:space="preserve"> </v>
      </c>
      <c r="D32" s="279"/>
      <c r="E32" s="280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20" t="str">
        <f t="shared" si="0"/>
        <v xml:space="preserve"> </v>
      </c>
      <c r="AU32" s="20" t="str">
        <f t="shared" si="1"/>
        <v xml:space="preserve"> </v>
      </c>
    </row>
    <row r="33" spans="1:47" ht="12" customHeight="1">
      <c r="A33" s="34" t="str">
        <f>'S. Listesi'!E31</f>
        <v xml:space="preserve"> </v>
      </c>
      <c r="B33" s="35" t="str">
        <f>IF('S. Listesi'!F31=0," ",'S. Listesi'!F31)</f>
        <v xml:space="preserve"> </v>
      </c>
      <c r="C33" s="278" t="str">
        <f>IF('S. Listesi'!G31=0," ",'S. Listesi'!G31)</f>
        <v xml:space="preserve"> </v>
      </c>
      <c r="D33" s="279"/>
      <c r="E33" s="280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20" t="str">
        <f t="shared" si="0"/>
        <v xml:space="preserve"> </v>
      </c>
      <c r="AU33" s="20" t="str">
        <f t="shared" si="1"/>
        <v xml:space="preserve"> </v>
      </c>
    </row>
    <row r="34" spans="1:47" ht="12" customHeight="1">
      <c r="A34" s="34" t="str">
        <f>'S. Listesi'!E32</f>
        <v xml:space="preserve"> </v>
      </c>
      <c r="B34" s="35" t="str">
        <f>IF('S. Listesi'!F32=0," ",'S. Listesi'!F32)</f>
        <v xml:space="preserve"> </v>
      </c>
      <c r="C34" s="278" t="str">
        <f>IF('S. Listesi'!G32=0," ",'S. Listesi'!G32)</f>
        <v xml:space="preserve"> </v>
      </c>
      <c r="D34" s="279"/>
      <c r="E34" s="280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20" t="str">
        <f t="shared" si="0"/>
        <v xml:space="preserve"> </v>
      </c>
      <c r="AU34" s="20" t="str">
        <f t="shared" si="1"/>
        <v xml:space="preserve"> </v>
      </c>
    </row>
    <row r="35" spans="1:47" ht="12" customHeight="1">
      <c r="A35" s="34" t="str">
        <f>'S. Listesi'!E33</f>
        <v xml:space="preserve"> </v>
      </c>
      <c r="B35" s="35" t="str">
        <f>IF('S. Listesi'!F33=0," ",'S. Listesi'!F33)</f>
        <v xml:space="preserve"> </v>
      </c>
      <c r="C35" s="278" t="str">
        <f>IF('S. Listesi'!G33=0," ",'S. Listesi'!G33)</f>
        <v xml:space="preserve"> </v>
      </c>
      <c r="D35" s="279"/>
      <c r="E35" s="280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20" t="str">
        <f t="shared" si="0"/>
        <v xml:space="preserve"> </v>
      </c>
      <c r="AU35" s="20" t="str">
        <f t="shared" si="1"/>
        <v xml:space="preserve"> </v>
      </c>
    </row>
    <row r="36" spans="1:47" ht="12" customHeight="1">
      <c r="A36" s="34" t="str">
        <f>'S. Listesi'!E34</f>
        <v xml:space="preserve"> </v>
      </c>
      <c r="B36" s="35" t="str">
        <f>IF('S. Listesi'!F34=0," ",'S. Listesi'!F34)</f>
        <v xml:space="preserve"> </v>
      </c>
      <c r="C36" s="278" t="str">
        <f>IF('S. Listesi'!G34=0," ",'S. Listesi'!G34)</f>
        <v xml:space="preserve"> </v>
      </c>
      <c r="D36" s="279"/>
      <c r="E36" s="280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20" t="str">
        <f t="shared" si="0"/>
        <v xml:space="preserve"> </v>
      </c>
      <c r="AU36" s="20" t="str">
        <f t="shared" si="1"/>
        <v xml:space="preserve"> </v>
      </c>
    </row>
    <row r="37" spans="1:47" ht="12" customHeight="1">
      <c r="A37" s="34" t="str">
        <f>'S. Listesi'!E35</f>
        <v xml:space="preserve"> </v>
      </c>
      <c r="B37" s="35" t="str">
        <f>IF('S. Listesi'!F35=0," ",'S. Listesi'!F35)</f>
        <v xml:space="preserve"> </v>
      </c>
      <c r="C37" s="278" t="str">
        <f>IF('S. Listesi'!G35=0," ",'S. Listesi'!G35)</f>
        <v xml:space="preserve"> </v>
      </c>
      <c r="D37" s="279"/>
      <c r="E37" s="280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20" t="str">
        <f t="shared" si="0"/>
        <v xml:space="preserve"> </v>
      </c>
      <c r="AU37" s="20" t="str">
        <f t="shared" si="1"/>
        <v xml:space="preserve"> </v>
      </c>
    </row>
    <row r="38" spans="1:47" ht="12" customHeight="1">
      <c r="A38" s="34" t="str">
        <f>'S. Listesi'!E36</f>
        <v xml:space="preserve"> </v>
      </c>
      <c r="B38" s="35" t="str">
        <f>IF('S. Listesi'!F36=0," ",'S. Listesi'!F36)</f>
        <v xml:space="preserve"> </v>
      </c>
      <c r="C38" s="278" t="str">
        <f>IF('S. Listesi'!G36=0," ",'S. Listesi'!G36)</f>
        <v xml:space="preserve"> </v>
      </c>
      <c r="D38" s="279"/>
      <c r="E38" s="280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20" t="str">
        <f t="shared" si="0"/>
        <v xml:space="preserve"> </v>
      </c>
      <c r="AU38" s="20" t="str">
        <f t="shared" si="1"/>
        <v xml:space="preserve"> </v>
      </c>
    </row>
    <row r="39" spans="1:47" ht="12" customHeight="1">
      <c r="A39" s="34" t="str">
        <f>'S. Listesi'!E37</f>
        <v xml:space="preserve"> </v>
      </c>
      <c r="B39" s="35" t="str">
        <f>IF('S. Listesi'!F37=0," ",'S. Listesi'!F37)</f>
        <v xml:space="preserve"> </v>
      </c>
      <c r="C39" s="278" t="str">
        <f>IF('S. Listesi'!G37=0," ",'S. Listesi'!G37)</f>
        <v xml:space="preserve"> </v>
      </c>
      <c r="D39" s="279"/>
      <c r="E39" s="280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20" t="str">
        <f t="shared" si="0"/>
        <v xml:space="preserve"> </v>
      </c>
      <c r="AU39" s="20" t="str">
        <f t="shared" si="1"/>
        <v xml:space="preserve"> </v>
      </c>
    </row>
    <row r="40" spans="1:47" ht="12" customHeight="1">
      <c r="A40" s="34" t="str">
        <f>'S. Listesi'!E38</f>
        <v xml:space="preserve"> </v>
      </c>
      <c r="B40" s="35" t="str">
        <f>IF('S. Listesi'!F38=0," ",'S. Listesi'!F38)</f>
        <v xml:space="preserve"> </v>
      </c>
      <c r="C40" s="278" t="str">
        <f>IF('S. Listesi'!G38=0," ",'S. Listesi'!G38)</f>
        <v xml:space="preserve"> </v>
      </c>
      <c r="D40" s="279"/>
      <c r="E40" s="280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20" t="str">
        <f t="shared" si="0"/>
        <v xml:space="preserve"> </v>
      </c>
      <c r="AU40" s="20" t="str">
        <f t="shared" si="1"/>
        <v xml:space="preserve"> </v>
      </c>
    </row>
    <row r="41" spans="1:47" ht="39.75" customHeight="1">
      <c r="A41" s="283" t="s">
        <v>20</v>
      </c>
      <c r="B41" s="284"/>
      <c r="C41" s="284"/>
      <c r="D41" s="284"/>
      <c r="E41" s="285"/>
      <c r="F41" s="18" t="str">
        <f t="shared" ref="F41:AS41" si="2">F5</f>
        <v xml:space="preserve"> </v>
      </c>
      <c r="G41" s="18" t="str">
        <f t="shared" si="2"/>
        <v xml:space="preserve"> </v>
      </c>
      <c r="H41" s="18" t="str">
        <f t="shared" si="2"/>
        <v xml:space="preserve"> </v>
      </c>
      <c r="I41" s="18" t="str">
        <f t="shared" si="2"/>
        <v xml:space="preserve"> </v>
      </c>
      <c r="J41" s="18" t="str">
        <f t="shared" si="2"/>
        <v xml:space="preserve"> </v>
      </c>
      <c r="K41" s="18" t="str">
        <f t="shared" si="2"/>
        <v xml:space="preserve"> </v>
      </c>
      <c r="L41" s="18" t="str">
        <f t="shared" si="2"/>
        <v xml:space="preserve"> </v>
      </c>
      <c r="M41" s="18" t="str">
        <f t="shared" si="2"/>
        <v xml:space="preserve"> </v>
      </c>
      <c r="N41" s="18" t="str">
        <f t="shared" si="2"/>
        <v xml:space="preserve"> </v>
      </c>
      <c r="O41" s="18" t="str">
        <f t="shared" si="2"/>
        <v xml:space="preserve"> </v>
      </c>
      <c r="P41" s="18" t="str">
        <f t="shared" si="2"/>
        <v xml:space="preserve"> </v>
      </c>
      <c r="Q41" s="18" t="str">
        <f t="shared" si="2"/>
        <v xml:space="preserve"> </v>
      </c>
      <c r="R41" s="18" t="str">
        <f t="shared" si="2"/>
        <v xml:space="preserve"> </v>
      </c>
      <c r="S41" s="18" t="str">
        <f t="shared" si="2"/>
        <v xml:space="preserve"> </v>
      </c>
      <c r="T41" s="18" t="str">
        <f t="shared" si="2"/>
        <v xml:space="preserve"> </v>
      </c>
      <c r="U41" s="18" t="str">
        <f t="shared" si="2"/>
        <v xml:space="preserve"> </v>
      </c>
      <c r="V41" s="18" t="str">
        <f t="shared" si="2"/>
        <v xml:space="preserve"> </v>
      </c>
      <c r="W41" s="18" t="str">
        <f t="shared" si="2"/>
        <v xml:space="preserve"> </v>
      </c>
      <c r="X41" s="18" t="str">
        <f t="shared" si="2"/>
        <v xml:space="preserve"> </v>
      </c>
      <c r="Y41" s="18" t="str">
        <f t="shared" si="2"/>
        <v xml:space="preserve"> </v>
      </c>
      <c r="Z41" s="18" t="str">
        <f t="shared" si="2"/>
        <v xml:space="preserve"> </v>
      </c>
      <c r="AA41" s="18" t="str">
        <f t="shared" si="2"/>
        <v xml:space="preserve"> </v>
      </c>
      <c r="AB41" s="18" t="str">
        <f t="shared" si="2"/>
        <v xml:space="preserve"> </v>
      </c>
      <c r="AC41" s="18" t="str">
        <f t="shared" si="2"/>
        <v xml:space="preserve"> </v>
      </c>
      <c r="AD41" s="18" t="str">
        <f t="shared" si="2"/>
        <v xml:space="preserve"> </v>
      </c>
      <c r="AE41" s="18" t="str">
        <f t="shared" si="2"/>
        <v xml:space="preserve"> </v>
      </c>
      <c r="AF41" s="18" t="str">
        <f t="shared" si="2"/>
        <v xml:space="preserve"> </v>
      </c>
      <c r="AG41" s="18" t="str">
        <f t="shared" si="2"/>
        <v xml:space="preserve"> </v>
      </c>
      <c r="AH41" s="18" t="str">
        <f t="shared" si="2"/>
        <v xml:space="preserve"> </v>
      </c>
      <c r="AI41" s="18" t="str">
        <f t="shared" si="2"/>
        <v xml:space="preserve"> </v>
      </c>
      <c r="AJ41" s="18" t="str">
        <f t="shared" si="2"/>
        <v xml:space="preserve"> </v>
      </c>
      <c r="AK41" s="18" t="str">
        <f t="shared" si="2"/>
        <v xml:space="preserve"> </v>
      </c>
      <c r="AL41" s="18" t="str">
        <f t="shared" si="2"/>
        <v xml:space="preserve"> </v>
      </c>
      <c r="AM41" s="18" t="str">
        <f t="shared" si="2"/>
        <v xml:space="preserve"> </v>
      </c>
      <c r="AN41" s="18" t="str">
        <f t="shared" si="2"/>
        <v xml:space="preserve"> </v>
      </c>
      <c r="AO41" s="18" t="str">
        <f t="shared" si="2"/>
        <v xml:space="preserve"> </v>
      </c>
      <c r="AP41" s="18" t="str">
        <f t="shared" si="2"/>
        <v xml:space="preserve"> </v>
      </c>
      <c r="AQ41" s="18" t="str">
        <f t="shared" si="2"/>
        <v xml:space="preserve"> </v>
      </c>
      <c r="AR41" s="18" t="str">
        <f t="shared" si="2"/>
        <v xml:space="preserve"> </v>
      </c>
      <c r="AS41" s="18" t="str">
        <f t="shared" si="2"/>
        <v xml:space="preserve"> </v>
      </c>
      <c r="AT41" s="15"/>
      <c r="AU41" s="15"/>
    </row>
    <row r="42" spans="1:47" ht="19.5" customHeight="1">
      <c r="A42" s="287" t="s">
        <v>29</v>
      </c>
      <c r="B42" s="287"/>
      <c r="C42" s="287"/>
      <c r="D42" s="287"/>
      <c r="E42" s="287"/>
      <c r="F42" s="5" t="str">
        <f t="shared" ref="F42:AS42" si="3">IF(COUNTBLANK(F6:F40)=ROWS(F6:F40)," ",SUM(F6:F40))</f>
        <v xml:space="preserve"> </v>
      </c>
      <c r="G42" s="5" t="str">
        <f t="shared" si="3"/>
        <v xml:space="preserve"> </v>
      </c>
      <c r="H42" s="5" t="str">
        <f t="shared" si="3"/>
        <v xml:space="preserve"> </v>
      </c>
      <c r="I42" s="5" t="str">
        <f t="shared" si="3"/>
        <v xml:space="preserve"> </v>
      </c>
      <c r="J42" s="5" t="str">
        <f t="shared" si="3"/>
        <v xml:space="preserve"> </v>
      </c>
      <c r="K42" s="5" t="str">
        <f t="shared" si="3"/>
        <v xml:space="preserve"> </v>
      </c>
      <c r="L42" s="5" t="str">
        <f t="shared" si="3"/>
        <v xml:space="preserve"> </v>
      </c>
      <c r="M42" s="5" t="str">
        <f t="shared" si="3"/>
        <v xml:space="preserve"> </v>
      </c>
      <c r="N42" s="5" t="str">
        <f t="shared" si="3"/>
        <v xml:space="preserve"> </v>
      </c>
      <c r="O42" s="5" t="str">
        <f t="shared" si="3"/>
        <v xml:space="preserve"> </v>
      </c>
      <c r="P42" s="5" t="str">
        <f t="shared" si="3"/>
        <v xml:space="preserve"> </v>
      </c>
      <c r="Q42" s="5" t="str">
        <f t="shared" si="3"/>
        <v xml:space="preserve"> </v>
      </c>
      <c r="R42" s="5" t="str">
        <f t="shared" si="3"/>
        <v xml:space="preserve"> </v>
      </c>
      <c r="S42" s="5" t="str">
        <f t="shared" si="3"/>
        <v xml:space="preserve"> </v>
      </c>
      <c r="T42" s="5" t="str">
        <f t="shared" si="3"/>
        <v xml:space="preserve"> </v>
      </c>
      <c r="U42" s="5" t="str">
        <f t="shared" si="3"/>
        <v xml:space="preserve"> </v>
      </c>
      <c r="V42" s="5" t="str">
        <f t="shared" si="3"/>
        <v xml:space="preserve"> </v>
      </c>
      <c r="W42" s="5" t="str">
        <f t="shared" si="3"/>
        <v xml:space="preserve"> </v>
      </c>
      <c r="X42" s="5" t="str">
        <f t="shared" si="3"/>
        <v xml:space="preserve"> </v>
      </c>
      <c r="Y42" s="5" t="str">
        <f t="shared" si="3"/>
        <v xml:space="preserve"> </v>
      </c>
      <c r="Z42" s="5" t="str">
        <f t="shared" si="3"/>
        <v xml:space="preserve"> </v>
      </c>
      <c r="AA42" s="5" t="str">
        <f t="shared" si="3"/>
        <v xml:space="preserve"> </v>
      </c>
      <c r="AB42" s="5" t="str">
        <f t="shared" si="3"/>
        <v xml:space="preserve"> </v>
      </c>
      <c r="AC42" s="5" t="str">
        <f t="shared" si="3"/>
        <v xml:space="preserve"> </v>
      </c>
      <c r="AD42" s="5" t="str">
        <f t="shared" si="3"/>
        <v xml:space="preserve"> </v>
      </c>
      <c r="AE42" s="5" t="str">
        <f t="shared" si="3"/>
        <v xml:space="preserve"> </v>
      </c>
      <c r="AF42" s="5" t="str">
        <f t="shared" si="3"/>
        <v xml:space="preserve"> </v>
      </c>
      <c r="AG42" s="5" t="str">
        <f t="shared" si="3"/>
        <v xml:space="preserve"> </v>
      </c>
      <c r="AH42" s="5" t="str">
        <f t="shared" si="3"/>
        <v xml:space="preserve"> </v>
      </c>
      <c r="AI42" s="5" t="str">
        <f t="shared" si="3"/>
        <v xml:space="preserve"> </v>
      </c>
      <c r="AJ42" s="5" t="str">
        <f t="shared" si="3"/>
        <v xml:space="preserve"> </v>
      </c>
      <c r="AK42" s="5" t="str">
        <f t="shared" si="3"/>
        <v xml:space="preserve"> </v>
      </c>
      <c r="AL42" s="5" t="str">
        <f t="shared" si="3"/>
        <v xml:space="preserve"> </v>
      </c>
      <c r="AM42" s="5" t="str">
        <f t="shared" si="3"/>
        <v xml:space="preserve"> </v>
      </c>
      <c r="AN42" s="5" t="str">
        <f t="shared" si="3"/>
        <v xml:space="preserve"> </v>
      </c>
      <c r="AO42" s="5" t="str">
        <f t="shared" si="3"/>
        <v xml:space="preserve"> </v>
      </c>
      <c r="AP42" s="5" t="str">
        <f t="shared" si="3"/>
        <v xml:space="preserve"> </v>
      </c>
      <c r="AQ42" s="5" t="str">
        <f t="shared" si="3"/>
        <v xml:space="preserve"> </v>
      </c>
      <c r="AR42" s="5" t="str">
        <f t="shared" si="3"/>
        <v xml:space="preserve"> </v>
      </c>
      <c r="AS42" s="5" t="str">
        <f t="shared" si="3"/>
        <v xml:space="preserve"> </v>
      </c>
      <c r="AT42" s="8"/>
      <c r="AU42" s="6"/>
    </row>
    <row r="43" spans="1:47" ht="25.5" customHeight="1">
      <c r="A43" s="286" t="s">
        <v>43</v>
      </c>
      <c r="B43" s="286"/>
      <c r="C43" s="286"/>
      <c r="D43" s="286"/>
      <c r="E43" s="286"/>
      <c r="F43" s="48" t="str">
        <f t="shared" ref="F43:AS43" si="4">IF(COUNTBLANK(F6:F40)=ROWS(F6:F40)," ",AVERAGE(F6:F40))</f>
        <v xml:space="preserve"> </v>
      </c>
      <c r="G43" s="48" t="str">
        <f t="shared" si="4"/>
        <v xml:space="preserve"> </v>
      </c>
      <c r="H43" s="48" t="str">
        <f t="shared" si="4"/>
        <v xml:space="preserve"> </v>
      </c>
      <c r="I43" s="48" t="str">
        <f t="shared" si="4"/>
        <v xml:space="preserve"> </v>
      </c>
      <c r="J43" s="48" t="str">
        <f t="shared" si="4"/>
        <v xml:space="preserve"> </v>
      </c>
      <c r="K43" s="48" t="str">
        <f t="shared" si="4"/>
        <v xml:space="preserve"> </v>
      </c>
      <c r="L43" s="48" t="str">
        <f t="shared" si="4"/>
        <v xml:space="preserve"> </v>
      </c>
      <c r="M43" s="48" t="str">
        <f t="shared" si="4"/>
        <v xml:space="preserve"> </v>
      </c>
      <c r="N43" s="48" t="str">
        <f t="shared" si="4"/>
        <v xml:space="preserve"> </v>
      </c>
      <c r="O43" s="48" t="str">
        <f t="shared" si="4"/>
        <v xml:space="preserve"> </v>
      </c>
      <c r="P43" s="48" t="str">
        <f t="shared" si="4"/>
        <v xml:space="preserve"> </v>
      </c>
      <c r="Q43" s="48" t="str">
        <f t="shared" si="4"/>
        <v xml:space="preserve"> </v>
      </c>
      <c r="R43" s="48" t="str">
        <f t="shared" si="4"/>
        <v xml:space="preserve"> </v>
      </c>
      <c r="S43" s="48" t="str">
        <f t="shared" si="4"/>
        <v xml:space="preserve"> </v>
      </c>
      <c r="T43" s="48" t="str">
        <f t="shared" si="4"/>
        <v xml:space="preserve"> </v>
      </c>
      <c r="U43" s="48" t="str">
        <f t="shared" si="4"/>
        <v xml:space="preserve"> </v>
      </c>
      <c r="V43" s="48" t="str">
        <f t="shared" si="4"/>
        <v xml:space="preserve"> </v>
      </c>
      <c r="W43" s="48" t="str">
        <f t="shared" si="4"/>
        <v xml:space="preserve"> </v>
      </c>
      <c r="X43" s="48" t="str">
        <f t="shared" si="4"/>
        <v xml:space="preserve"> </v>
      </c>
      <c r="Y43" s="48" t="str">
        <f t="shared" si="4"/>
        <v xml:space="preserve"> </v>
      </c>
      <c r="Z43" s="48" t="str">
        <f t="shared" si="4"/>
        <v xml:space="preserve"> </v>
      </c>
      <c r="AA43" s="48" t="str">
        <f t="shared" si="4"/>
        <v xml:space="preserve"> </v>
      </c>
      <c r="AB43" s="48" t="str">
        <f t="shared" si="4"/>
        <v xml:space="preserve"> </v>
      </c>
      <c r="AC43" s="48" t="str">
        <f t="shared" si="4"/>
        <v xml:space="preserve"> </v>
      </c>
      <c r="AD43" s="48" t="str">
        <f t="shared" si="4"/>
        <v xml:space="preserve"> </v>
      </c>
      <c r="AE43" s="48" t="str">
        <f t="shared" si="4"/>
        <v xml:space="preserve"> </v>
      </c>
      <c r="AF43" s="48" t="str">
        <f t="shared" si="4"/>
        <v xml:space="preserve"> </v>
      </c>
      <c r="AG43" s="48" t="str">
        <f t="shared" si="4"/>
        <v xml:space="preserve"> </v>
      </c>
      <c r="AH43" s="48" t="str">
        <f t="shared" si="4"/>
        <v xml:space="preserve"> </v>
      </c>
      <c r="AI43" s="48" t="str">
        <f t="shared" si="4"/>
        <v xml:space="preserve"> </v>
      </c>
      <c r="AJ43" s="48" t="str">
        <f t="shared" si="4"/>
        <v xml:space="preserve"> </v>
      </c>
      <c r="AK43" s="48" t="str">
        <f t="shared" si="4"/>
        <v xml:space="preserve"> </v>
      </c>
      <c r="AL43" s="48" t="str">
        <f t="shared" si="4"/>
        <v xml:space="preserve"> </v>
      </c>
      <c r="AM43" s="48" t="str">
        <f t="shared" si="4"/>
        <v xml:space="preserve"> </v>
      </c>
      <c r="AN43" s="48" t="str">
        <f t="shared" si="4"/>
        <v xml:space="preserve"> </v>
      </c>
      <c r="AO43" s="48" t="str">
        <f t="shared" si="4"/>
        <v xml:space="preserve"> </v>
      </c>
      <c r="AP43" s="48" t="str">
        <f t="shared" si="4"/>
        <v xml:space="preserve"> </v>
      </c>
      <c r="AQ43" s="48" t="str">
        <f t="shared" si="4"/>
        <v xml:space="preserve"> </v>
      </c>
      <c r="AR43" s="48" t="str">
        <f t="shared" si="4"/>
        <v xml:space="preserve"> </v>
      </c>
      <c r="AS43" s="48" t="str">
        <f t="shared" si="4"/>
        <v xml:space="preserve"> </v>
      </c>
      <c r="AT43" s="9" t="str">
        <f>IF(COUNTIF(AT6:AT40," ")=ROWS(AT6:AT40)," ",AVERAGE(AT6:AT40))</f>
        <v xml:space="preserve"> </v>
      </c>
      <c r="AU43" s="9"/>
    </row>
    <row r="44" spans="1:47" ht="21" customHeight="1">
      <c r="A44" s="286" t="s">
        <v>31</v>
      </c>
      <c r="B44" s="286"/>
      <c r="C44" s="286"/>
      <c r="D44" s="286"/>
      <c r="E44" s="286"/>
      <c r="F44" s="49" t="str">
        <f t="shared" ref="F44:AS44" si="5">IF(COUNTBLANK(F6:F40)=ROWS(F6:F40)," ",IF(COUNTIF(F6:F40,F4)=0,"YOK",COUNTIF(F6:F40,F4)))</f>
        <v xml:space="preserve"> </v>
      </c>
      <c r="G44" s="49" t="str">
        <f t="shared" si="5"/>
        <v xml:space="preserve"> </v>
      </c>
      <c r="H44" s="49" t="str">
        <f t="shared" si="5"/>
        <v xml:space="preserve"> </v>
      </c>
      <c r="I44" s="49" t="str">
        <f t="shared" si="5"/>
        <v xml:space="preserve"> </v>
      </c>
      <c r="J44" s="49" t="str">
        <f t="shared" si="5"/>
        <v xml:space="preserve"> </v>
      </c>
      <c r="K44" s="49" t="str">
        <f t="shared" si="5"/>
        <v xml:space="preserve"> </v>
      </c>
      <c r="L44" s="49" t="str">
        <f t="shared" si="5"/>
        <v xml:space="preserve"> </v>
      </c>
      <c r="M44" s="49" t="str">
        <f t="shared" si="5"/>
        <v xml:space="preserve"> </v>
      </c>
      <c r="N44" s="49" t="str">
        <f t="shared" si="5"/>
        <v xml:space="preserve"> </v>
      </c>
      <c r="O44" s="49" t="str">
        <f t="shared" si="5"/>
        <v xml:space="preserve"> </v>
      </c>
      <c r="P44" s="49" t="str">
        <f t="shared" si="5"/>
        <v xml:space="preserve"> </v>
      </c>
      <c r="Q44" s="49" t="str">
        <f t="shared" si="5"/>
        <v xml:space="preserve"> </v>
      </c>
      <c r="R44" s="49" t="str">
        <f t="shared" si="5"/>
        <v xml:space="preserve"> </v>
      </c>
      <c r="S44" s="49" t="str">
        <f t="shared" si="5"/>
        <v xml:space="preserve"> </v>
      </c>
      <c r="T44" s="49" t="str">
        <f t="shared" si="5"/>
        <v xml:space="preserve"> </v>
      </c>
      <c r="U44" s="49" t="str">
        <f t="shared" si="5"/>
        <v xml:space="preserve"> </v>
      </c>
      <c r="V44" s="49" t="str">
        <f t="shared" si="5"/>
        <v xml:space="preserve"> </v>
      </c>
      <c r="W44" s="49" t="str">
        <f t="shared" si="5"/>
        <v xml:space="preserve"> </v>
      </c>
      <c r="X44" s="49" t="str">
        <f t="shared" si="5"/>
        <v xml:space="preserve"> </v>
      </c>
      <c r="Y44" s="49" t="str">
        <f t="shared" si="5"/>
        <v xml:space="preserve"> </v>
      </c>
      <c r="Z44" s="49" t="str">
        <f t="shared" si="5"/>
        <v xml:space="preserve"> </v>
      </c>
      <c r="AA44" s="49" t="str">
        <f t="shared" si="5"/>
        <v xml:space="preserve"> </v>
      </c>
      <c r="AB44" s="49" t="str">
        <f t="shared" si="5"/>
        <v xml:space="preserve"> </v>
      </c>
      <c r="AC44" s="49" t="str">
        <f t="shared" si="5"/>
        <v xml:space="preserve"> </v>
      </c>
      <c r="AD44" s="49" t="str">
        <f t="shared" si="5"/>
        <v xml:space="preserve"> </v>
      </c>
      <c r="AE44" s="49" t="str">
        <f t="shared" si="5"/>
        <v xml:space="preserve"> </v>
      </c>
      <c r="AF44" s="49" t="str">
        <f t="shared" si="5"/>
        <v xml:space="preserve"> </v>
      </c>
      <c r="AG44" s="49" t="str">
        <f t="shared" si="5"/>
        <v xml:space="preserve"> </v>
      </c>
      <c r="AH44" s="49" t="str">
        <f t="shared" si="5"/>
        <v xml:space="preserve"> </v>
      </c>
      <c r="AI44" s="49" t="str">
        <f t="shared" si="5"/>
        <v xml:space="preserve"> </v>
      </c>
      <c r="AJ44" s="49" t="str">
        <f t="shared" si="5"/>
        <v xml:space="preserve"> </v>
      </c>
      <c r="AK44" s="49" t="str">
        <f t="shared" si="5"/>
        <v xml:space="preserve"> </v>
      </c>
      <c r="AL44" s="49" t="str">
        <f t="shared" si="5"/>
        <v xml:space="preserve"> </v>
      </c>
      <c r="AM44" s="49" t="str">
        <f t="shared" si="5"/>
        <v xml:space="preserve"> </v>
      </c>
      <c r="AN44" s="49" t="str">
        <f t="shared" si="5"/>
        <v xml:space="preserve"> </v>
      </c>
      <c r="AO44" s="49" t="str">
        <f t="shared" si="5"/>
        <v xml:space="preserve"> </v>
      </c>
      <c r="AP44" s="49" t="str">
        <f t="shared" si="5"/>
        <v xml:space="preserve"> </v>
      </c>
      <c r="AQ44" s="49" t="str">
        <f t="shared" si="5"/>
        <v xml:space="preserve"> </v>
      </c>
      <c r="AR44" s="49" t="str">
        <f t="shared" si="5"/>
        <v xml:space="preserve"> </v>
      </c>
      <c r="AS44" s="49" t="str">
        <f t="shared" si="5"/>
        <v xml:space="preserve"> </v>
      </c>
      <c r="AT44" s="9"/>
      <c r="AU44" s="7"/>
    </row>
    <row r="45" spans="1:47" ht="29.25" customHeight="1">
      <c r="A45" s="286" t="s">
        <v>33</v>
      </c>
      <c r="B45" s="286"/>
      <c r="C45" s="286"/>
      <c r="D45" s="286"/>
      <c r="E45" s="286"/>
      <c r="F45" s="50" t="str">
        <f t="shared" ref="F45:AS45" si="6">IF(COUNTBLANK(F6:F40)=ROWS(F6:F40)," ",IF(F44="YOK",0,100*F44/COUNTA(F6:F40)))</f>
        <v xml:space="preserve"> </v>
      </c>
      <c r="G45" s="50" t="str">
        <f t="shared" si="6"/>
        <v xml:space="preserve"> </v>
      </c>
      <c r="H45" s="50" t="str">
        <f t="shared" si="6"/>
        <v xml:space="preserve"> </v>
      </c>
      <c r="I45" s="50" t="str">
        <f t="shared" si="6"/>
        <v xml:space="preserve"> </v>
      </c>
      <c r="J45" s="50" t="str">
        <f t="shared" si="6"/>
        <v xml:space="preserve"> </v>
      </c>
      <c r="K45" s="50" t="str">
        <f t="shared" si="6"/>
        <v xml:space="preserve"> </v>
      </c>
      <c r="L45" s="50" t="str">
        <f t="shared" si="6"/>
        <v xml:space="preserve"> </v>
      </c>
      <c r="M45" s="50" t="str">
        <f t="shared" si="6"/>
        <v xml:space="preserve"> </v>
      </c>
      <c r="N45" s="50" t="str">
        <f t="shared" si="6"/>
        <v xml:space="preserve"> </v>
      </c>
      <c r="O45" s="50" t="str">
        <f t="shared" si="6"/>
        <v xml:space="preserve"> </v>
      </c>
      <c r="P45" s="50" t="str">
        <f t="shared" si="6"/>
        <v xml:space="preserve"> </v>
      </c>
      <c r="Q45" s="50" t="str">
        <f t="shared" si="6"/>
        <v xml:space="preserve"> </v>
      </c>
      <c r="R45" s="50" t="str">
        <f t="shared" si="6"/>
        <v xml:space="preserve"> </v>
      </c>
      <c r="S45" s="50" t="str">
        <f t="shared" si="6"/>
        <v xml:space="preserve"> </v>
      </c>
      <c r="T45" s="50" t="str">
        <f t="shared" si="6"/>
        <v xml:space="preserve"> </v>
      </c>
      <c r="U45" s="50" t="str">
        <f t="shared" si="6"/>
        <v xml:space="preserve"> </v>
      </c>
      <c r="V45" s="50" t="str">
        <f t="shared" si="6"/>
        <v xml:space="preserve"> </v>
      </c>
      <c r="W45" s="50" t="str">
        <f t="shared" si="6"/>
        <v xml:space="preserve"> </v>
      </c>
      <c r="X45" s="50" t="str">
        <f t="shared" si="6"/>
        <v xml:space="preserve"> </v>
      </c>
      <c r="Y45" s="50" t="str">
        <f t="shared" si="6"/>
        <v xml:space="preserve"> </v>
      </c>
      <c r="Z45" s="50" t="str">
        <f t="shared" si="6"/>
        <v xml:space="preserve"> </v>
      </c>
      <c r="AA45" s="50" t="str">
        <f t="shared" si="6"/>
        <v xml:space="preserve"> </v>
      </c>
      <c r="AB45" s="50" t="str">
        <f t="shared" si="6"/>
        <v xml:space="preserve"> </v>
      </c>
      <c r="AC45" s="50" t="str">
        <f t="shared" si="6"/>
        <v xml:space="preserve"> </v>
      </c>
      <c r="AD45" s="50" t="str">
        <f t="shared" si="6"/>
        <v xml:space="preserve"> </v>
      </c>
      <c r="AE45" s="50" t="str">
        <f t="shared" si="6"/>
        <v xml:space="preserve"> </v>
      </c>
      <c r="AF45" s="50" t="str">
        <f t="shared" si="6"/>
        <v xml:space="preserve"> </v>
      </c>
      <c r="AG45" s="50" t="str">
        <f t="shared" si="6"/>
        <v xml:space="preserve"> </v>
      </c>
      <c r="AH45" s="50" t="str">
        <f t="shared" si="6"/>
        <v xml:space="preserve"> </v>
      </c>
      <c r="AI45" s="50" t="str">
        <f t="shared" si="6"/>
        <v xml:space="preserve"> </v>
      </c>
      <c r="AJ45" s="50" t="str">
        <f t="shared" si="6"/>
        <v xml:space="preserve"> </v>
      </c>
      <c r="AK45" s="50" t="str">
        <f t="shared" si="6"/>
        <v xml:space="preserve"> </v>
      </c>
      <c r="AL45" s="50" t="str">
        <f t="shared" si="6"/>
        <v xml:space="preserve"> </v>
      </c>
      <c r="AM45" s="50" t="str">
        <f t="shared" si="6"/>
        <v xml:space="preserve"> </v>
      </c>
      <c r="AN45" s="50" t="str">
        <f t="shared" si="6"/>
        <v xml:space="preserve"> </v>
      </c>
      <c r="AO45" s="50" t="str">
        <f t="shared" si="6"/>
        <v xml:space="preserve"> </v>
      </c>
      <c r="AP45" s="50" t="str">
        <f t="shared" si="6"/>
        <v xml:space="preserve"> </v>
      </c>
      <c r="AQ45" s="50" t="str">
        <f t="shared" si="6"/>
        <v xml:space="preserve"> </v>
      </c>
      <c r="AR45" s="50" t="str">
        <f t="shared" si="6"/>
        <v xml:space="preserve"> </v>
      </c>
      <c r="AS45" s="50" t="str">
        <f t="shared" si="6"/>
        <v xml:space="preserve"> </v>
      </c>
      <c r="AT45" s="334"/>
      <c r="AU45" s="335"/>
    </row>
    <row r="46" spans="1:47" ht="10.5" customHeight="1">
      <c r="A46" s="286"/>
      <c r="B46" s="286"/>
      <c r="C46" s="286"/>
      <c r="D46" s="286"/>
      <c r="E46" s="286"/>
      <c r="F46" s="51" t="str">
        <f>IF(F45&lt;&gt;" ","%"," ")</f>
        <v xml:space="preserve"> </v>
      </c>
      <c r="G46" s="51" t="str">
        <f t="shared" ref="G46:AS46" si="7">IF(G45&lt;&gt;" ","%"," ")</f>
        <v xml:space="preserve"> </v>
      </c>
      <c r="H46" s="51" t="str">
        <f t="shared" si="7"/>
        <v xml:space="preserve"> </v>
      </c>
      <c r="I46" s="51" t="str">
        <f t="shared" si="7"/>
        <v xml:space="preserve"> </v>
      </c>
      <c r="J46" s="51" t="str">
        <f t="shared" si="7"/>
        <v xml:space="preserve"> </v>
      </c>
      <c r="K46" s="51" t="str">
        <f t="shared" si="7"/>
        <v xml:space="preserve"> </v>
      </c>
      <c r="L46" s="51" t="str">
        <f t="shared" si="7"/>
        <v xml:space="preserve"> </v>
      </c>
      <c r="M46" s="51" t="str">
        <f t="shared" si="7"/>
        <v xml:space="preserve"> </v>
      </c>
      <c r="N46" s="51" t="str">
        <f t="shared" si="7"/>
        <v xml:space="preserve"> </v>
      </c>
      <c r="O46" s="51" t="str">
        <f t="shared" si="7"/>
        <v xml:space="preserve"> </v>
      </c>
      <c r="P46" s="51" t="str">
        <f t="shared" si="7"/>
        <v xml:space="preserve"> </v>
      </c>
      <c r="Q46" s="51" t="str">
        <f t="shared" si="7"/>
        <v xml:space="preserve"> </v>
      </c>
      <c r="R46" s="51" t="str">
        <f t="shared" si="7"/>
        <v xml:space="preserve"> </v>
      </c>
      <c r="S46" s="51" t="str">
        <f t="shared" si="7"/>
        <v xml:space="preserve"> </v>
      </c>
      <c r="T46" s="51" t="str">
        <f t="shared" si="7"/>
        <v xml:space="preserve"> </v>
      </c>
      <c r="U46" s="51" t="str">
        <f t="shared" si="7"/>
        <v xml:space="preserve"> </v>
      </c>
      <c r="V46" s="51" t="str">
        <f t="shared" si="7"/>
        <v xml:space="preserve"> </v>
      </c>
      <c r="W46" s="51" t="str">
        <f t="shared" si="7"/>
        <v xml:space="preserve"> </v>
      </c>
      <c r="X46" s="51" t="str">
        <f t="shared" si="7"/>
        <v xml:space="preserve"> </v>
      </c>
      <c r="Y46" s="51" t="str">
        <f t="shared" si="7"/>
        <v xml:space="preserve"> </v>
      </c>
      <c r="Z46" s="51" t="str">
        <f t="shared" si="7"/>
        <v xml:space="preserve"> </v>
      </c>
      <c r="AA46" s="51" t="str">
        <f t="shared" si="7"/>
        <v xml:space="preserve"> </v>
      </c>
      <c r="AB46" s="51" t="str">
        <f t="shared" si="7"/>
        <v xml:space="preserve"> </v>
      </c>
      <c r="AC46" s="51" t="str">
        <f t="shared" si="7"/>
        <v xml:space="preserve"> </v>
      </c>
      <c r="AD46" s="51" t="str">
        <f t="shared" si="7"/>
        <v xml:space="preserve"> </v>
      </c>
      <c r="AE46" s="51" t="str">
        <f t="shared" si="7"/>
        <v xml:space="preserve"> </v>
      </c>
      <c r="AF46" s="51" t="str">
        <f t="shared" si="7"/>
        <v xml:space="preserve"> </v>
      </c>
      <c r="AG46" s="51" t="str">
        <f t="shared" si="7"/>
        <v xml:space="preserve"> </v>
      </c>
      <c r="AH46" s="51" t="str">
        <f t="shared" si="7"/>
        <v xml:space="preserve"> </v>
      </c>
      <c r="AI46" s="51" t="str">
        <f t="shared" si="7"/>
        <v xml:space="preserve"> </v>
      </c>
      <c r="AJ46" s="51" t="str">
        <f t="shared" si="7"/>
        <v xml:space="preserve"> </v>
      </c>
      <c r="AK46" s="51" t="str">
        <f t="shared" si="7"/>
        <v xml:space="preserve"> </v>
      </c>
      <c r="AL46" s="51" t="str">
        <f t="shared" si="7"/>
        <v xml:space="preserve"> </v>
      </c>
      <c r="AM46" s="51" t="str">
        <f t="shared" si="7"/>
        <v xml:space="preserve"> </v>
      </c>
      <c r="AN46" s="51" t="str">
        <f t="shared" si="7"/>
        <v xml:space="preserve"> </v>
      </c>
      <c r="AO46" s="51" t="str">
        <f t="shared" si="7"/>
        <v xml:space="preserve"> </v>
      </c>
      <c r="AP46" s="51" t="str">
        <f t="shared" si="7"/>
        <v xml:space="preserve"> </v>
      </c>
      <c r="AQ46" s="51" t="str">
        <f t="shared" si="7"/>
        <v xml:space="preserve"> </v>
      </c>
      <c r="AR46" s="51" t="str">
        <f t="shared" si="7"/>
        <v xml:space="preserve"> </v>
      </c>
      <c r="AS46" s="51" t="str">
        <f t="shared" si="7"/>
        <v xml:space="preserve"> </v>
      </c>
      <c r="AT46" s="334"/>
      <c r="AU46" s="335"/>
    </row>
    <row r="47" spans="1:47" ht="26.25" customHeight="1">
      <c r="A47" s="286" t="s">
        <v>32</v>
      </c>
      <c r="B47" s="286"/>
      <c r="C47" s="286"/>
      <c r="D47" s="286"/>
      <c r="E47" s="286"/>
      <c r="F47" s="49" t="str">
        <f t="shared" ref="F47:AS47" si="8">IF(COUNTBLANK(F6:F40)=ROWS(F6:F40)," ",IF(COUNTIF(F6:F40,0)=0,"YOK",COUNTIF(F6:F40,0)))</f>
        <v xml:space="preserve"> </v>
      </c>
      <c r="G47" s="49" t="str">
        <f t="shared" si="8"/>
        <v xml:space="preserve"> </v>
      </c>
      <c r="H47" s="49" t="str">
        <f t="shared" si="8"/>
        <v xml:space="preserve"> </v>
      </c>
      <c r="I47" s="49" t="str">
        <f t="shared" si="8"/>
        <v xml:space="preserve"> </v>
      </c>
      <c r="J47" s="49" t="str">
        <f t="shared" si="8"/>
        <v xml:space="preserve"> </v>
      </c>
      <c r="K47" s="49" t="str">
        <f t="shared" si="8"/>
        <v xml:space="preserve"> </v>
      </c>
      <c r="L47" s="49" t="str">
        <f t="shared" si="8"/>
        <v xml:space="preserve"> </v>
      </c>
      <c r="M47" s="49" t="str">
        <f t="shared" si="8"/>
        <v xml:space="preserve"> </v>
      </c>
      <c r="N47" s="49" t="str">
        <f t="shared" si="8"/>
        <v xml:space="preserve"> </v>
      </c>
      <c r="O47" s="49" t="str">
        <f t="shared" si="8"/>
        <v xml:space="preserve"> </v>
      </c>
      <c r="P47" s="49" t="str">
        <f t="shared" si="8"/>
        <v xml:space="preserve"> </v>
      </c>
      <c r="Q47" s="49" t="str">
        <f t="shared" si="8"/>
        <v xml:space="preserve"> </v>
      </c>
      <c r="R47" s="49" t="str">
        <f t="shared" si="8"/>
        <v xml:space="preserve"> </v>
      </c>
      <c r="S47" s="49" t="str">
        <f t="shared" si="8"/>
        <v xml:space="preserve"> </v>
      </c>
      <c r="T47" s="49" t="str">
        <f t="shared" si="8"/>
        <v xml:space="preserve"> </v>
      </c>
      <c r="U47" s="49" t="str">
        <f t="shared" si="8"/>
        <v xml:space="preserve"> </v>
      </c>
      <c r="V47" s="49" t="str">
        <f t="shared" si="8"/>
        <v xml:space="preserve"> </v>
      </c>
      <c r="W47" s="49" t="str">
        <f t="shared" si="8"/>
        <v xml:space="preserve"> </v>
      </c>
      <c r="X47" s="49" t="str">
        <f t="shared" si="8"/>
        <v xml:space="preserve"> </v>
      </c>
      <c r="Y47" s="49" t="str">
        <f t="shared" si="8"/>
        <v xml:space="preserve"> </v>
      </c>
      <c r="Z47" s="49" t="str">
        <f t="shared" si="8"/>
        <v xml:space="preserve"> </v>
      </c>
      <c r="AA47" s="49" t="str">
        <f t="shared" si="8"/>
        <v xml:space="preserve"> </v>
      </c>
      <c r="AB47" s="49" t="str">
        <f t="shared" si="8"/>
        <v xml:space="preserve"> </v>
      </c>
      <c r="AC47" s="49" t="str">
        <f t="shared" si="8"/>
        <v xml:space="preserve"> </v>
      </c>
      <c r="AD47" s="49" t="str">
        <f t="shared" si="8"/>
        <v xml:space="preserve"> </v>
      </c>
      <c r="AE47" s="49" t="str">
        <f t="shared" si="8"/>
        <v xml:space="preserve"> </v>
      </c>
      <c r="AF47" s="49" t="str">
        <f t="shared" si="8"/>
        <v xml:space="preserve"> </v>
      </c>
      <c r="AG47" s="49" t="str">
        <f t="shared" si="8"/>
        <v xml:space="preserve"> </v>
      </c>
      <c r="AH47" s="49" t="str">
        <f t="shared" si="8"/>
        <v xml:space="preserve"> </v>
      </c>
      <c r="AI47" s="49" t="str">
        <f t="shared" si="8"/>
        <v xml:space="preserve"> </v>
      </c>
      <c r="AJ47" s="49" t="str">
        <f t="shared" si="8"/>
        <v xml:space="preserve"> </v>
      </c>
      <c r="AK47" s="49" t="str">
        <f t="shared" si="8"/>
        <v xml:space="preserve"> </v>
      </c>
      <c r="AL47" s="49" t="str">
        <f t="shared" si="8"/>
        <v xml:space="preserve"> </v>
      </c>
      <c r="AM47" s="49" t="str">
        <f t="shared" si="8"/>
        <v xml:space="preserve"> </v>
      </c>
      <c r="AN47" s="49" t="str">
        <f t="shared" si="8"/>
        <v xml:space="preserve"> </v>
      </c>
      <c r="AO47" s="49" t="str">
        <f t="shared" si="8"/>
        <v xml:space="preserve"> </v>
      </c>
      <c r="AP47" s="49" t="str">
        <f t="shared" si="8"/>
        <v xml:space="preserve"> </v>
      </c>
      <c r="AQ47" s="49" t="str">
        <f t="shared" si="8"/>
        <v xml:space="preserve"> </v>
      </c>
      <c r="AR47" s="49" t="str">
        <f t="shared" si="8"/>
        <v xml:space="preserve"> </v>
      </c>
      <c r="AS47" s="49" t="str">
        <f t="shared" si="8"/>
        <v xml:space="preserve"> </v>
      </c>
      <c r="AT47" s="9"/>
      <c r="AU47" s="7"/>
    </row>
    <row r="48" spans="1:47" ht="30.75" customHeight="1">
      <c r="A48" s="286" t="s">
        <v>34</v>
      </c>
      <c r="B48" s="286"/>
      <c r="C48" s="286"/>
      <c r="D48" s="286"/>
      <c r="E48" s="286"/>
      <c r="F48" s="50" t="str">
        <f t="shared" ref="F48:AS48" si="9">IF(COUNTBLANK(F6:F40)=ROWS(F6:F40)," ",IF(F47="YOK",0,100*F47/COUNTA(F6:F40)))</f>
        <v xml:space="preserve"> </v>
      </c>
      <c r="G48" s="50" t="str">
        <f t="shared" si="9"/>
        <v xml:space="preserve"> </v>
      </c>
      <c r="H48" s="50" t="str">
        <f t="shared" si="9"/>
        <v xml:space="preserve"> </v>
      </c>
      <c r="I48" s="50" t="str">
        <f t="shared" si="9"/>
        <v xml:space="preserve"> </v>
      </c>
      <c r="J48" s="50" t="str">
        <f t="shared" si="9"/>
        <v xml:space="preserve"> </v>
      </c>
      <c r="K48" s="50" t="str">
        <f t="shared" si="9"/>
        <v xml:space="preserve"> </v>
      </c>
      <c r="L48" s="50" t="str">
        <f t="shared" si="9"/>
        <v xml:space="preserve"> </v>
      </c>
      <c r="M48" s="50" t="str">
        <f t="shared" si="9"/>
        <v xml:space="preserve"> </v>
      </c>
      <c r="N48" s="50" t="str">
        <f t="shared" si="9"/>
        <v xml:space="preserve"> </v>
      </c>
      <c r="O48" s="50" t="str">
        <f t="shared" si="9"/>
        <v xml:space="preserve"> </v>
      </c>
      <c r="P48" s="50" t="str">
        <f t="shared" si="9"/>
        <v xml:space="preserve"> </v>
      </c>
      <c r="Q48" s="50" t="str">
        <f t="shared" si="9"/>
        <v xml:space="preserve"> </v>
      </c>
      <c r="R48" s="50" t="str">
        <f t="shared" si="9"/>
        <v xml:space="preserve"> </v>
      </c>
      <c r="S48" s="50" t="str">
        <f t="shared" si="9"/>
        <v xml:space="preserve"> </v>
      </c>
      <c r="T48" s="50" t="str">
        <f t="shared" si="9"/>
        <v xml:space="preserve"> </v>
      </c>
      <c r="U48" s="50" t="str">
        <f t="shared" si="9"/>
        <v xml:space="preserve"> </v>
      </c>
      <c r="V48" s="50" t="str">
        <f t="shared" si="9"/>
        <v xml:space="preserve"> </v>
      </c>
      <c r="W48" s="50" t="str">
        <f t="shared" si="9"/>
        <v xml:space="preserve"> </v>
      </c>
      <c r="X48" s="50" t="str">
        <f t="shared" si="9"/>
        <v xml:space="preserve"> </v>
      </c>
      <c r="Y48" s="50" t="str">
        <f t="shared" si="9"/>
        <v xml:space="preserve"> </v>
      </c>
      <c r="Z48" s="50" t="str">
        <f t="shared" si="9"/>
        <v xml:space="preserve"> </v>
      </c>
      <c r="AA48" s="50" t="str">
        <f t="shared" si="9"/>
        <v xml:space="preserve"> </v>
      </c>
      <c r="AB48" s="50" t="str">
        <f t="shared" si="9"/>
        <v xml:space="preserve"> </v>
      </c>
      <c r="AC48" s="50" t="str">
        <f t="shared" si="9"/>
        <v xml:space="preserve"> </v>
      </c>
      <c r="AD48" s="50" t="str">
        <f t="shared" si="9"/>
        <v xml:space="preserve"> </v>
      </c>
      <c r="AE48" s="50" t="str">
        <f t="shared" si="9"/>
        <v xml:space="preserve"> </v>
      </c>
      <c r="AF48" s="50" t="str">
        <f t="shared" si="9"/>
        <v xml:space="preserve"> </v>
      </c>
      <c r="AG48" s="50" t="str">
        <f t="shared" si="9"/>
        <v xml:space="preserve"> </v>
      </c>
      <c r="AH48" s="50" t="str">
        <f t="shared" si="9"/>
        <v xml:space="preserve"> </v>
      </c>
      <c r="AI48" s="50" t="str">
        <f t="shared" si="9"/>
        <v xml:space="preserve"> </v>
      </c>
      <c r="AJ48" s="50" t="str">
        <f t="shared" si="9"/>
        <v xml:space="preserve"> </v>
      </c>
      <c r="AK48" s="50" t="str">
        <f t="shared" si="9"/>
        <v xml:space="preserve"> </v>
      </c>
      <c r="AL48" s="50" t="str">
        <f t="shared" si="9"/>
        <v xml:space="preserve"> </v>
      </c>
      <c r="AM48" s="50" t="str">
        <f t="shared" si="9"/>
        <v xml:space="preserve"> </v>
      </c>
      <c r="AN48" s="50" t="str">
        <f t="shared" si="9"/>
        <v xml:space="preserve"> </v>
      </c>
      <c r="AO48" s="50" t="str">
        <f t="shared" si="9"/>
        <v xml:space="preserve"> </v>
      </c>
      <c r="AP48" s="50" t="str">
        <f t="shared" si="9"/>
        <v xml:space="preserve"> </v>
      </c>
      <c r="AQ48" s="50" t="str">
        <f t="shared" si="9"/>
        <v xml:space="preserve"> </v>
      </c>
      <c r="AR48" s="50" t="str">
        <f t="shared" si="9"/>
        <v xml:space="preserve"> </v>
      </c>
      <c r="AS48" s="50" t="str">
        <f t="shared" si="9"/>
        <v xml:space="preserve"> </v>
      </c>
      <c r="AT48" s="334"/>
      <c r="AU48" s="335"/>
    </row>
    <row r="49" spans="1:47" ht="10.5" customHeight="1">
      <c r="A49" s="286"/>
      <c r="B49" s="286"/>
      <c r="C49" s="286"/>
      <c r="D49" s="286"/>
      <c r="E49" s="286"/>
      <c r="F49" s="52" t="str">
        <f>IF(F48&lt;&gt;" ","%"," ")</f>
        <v xml:space="preserve"> </v>
      </c>
      <c r="G49" s="52" t="str">
        <f t="shared" ref="G49:AS49" si="10">IF(G48&lt;&gt;" ","%"," ")</f>
        <v xml:space="preserve"> </v>
      </c>
      <c r="H49" s="52" t="str">
        <f t="shared" si="10"/>
        <v xml:space="preserve"> </v>
      </c>
      <c r="I49" s="52" t="str">
        <f t="shared" si="10"/>
        <v xml:space="preserve"> </v>
      </c>
      <c r="J49" s="52" t="str">
        <f t="shared" si="10"/>
        <v xml:space="preserve"> </v>
      </c>
      <c r="K49" s="52" t="str">
        <f t="shared" si="10"/>
        <v xml:space="preserve"> </v>
      </c>
      <c r="L49" s="52" t="str">
        <f t="shared" si="10"/>
        <v xml:space="preserve"> </v>
      </c>
      <c r="M49" s="52" t="str">
        <f t="shared" si="10"/>
        <v xml:space="preserve"> </v>
      </c>
      <c r="N49" s="52" t="str">
        <f t="shared" si="10"/>
        <v xml:space="preserve"> </v>
      </c>
      <c r="O49" s="52" t="str">
        <f t="shared" si="10"/>
        <v xml:space="preserve"> </v>
      </c>
      <c r="P49" s="52" t="str">
        <f t="shared" si="10"/>
        <v xml:space="preserve"> </v>
      </c>
      <c r="Q49" s="52" t="str">
        <f t="shared" si="10"/>
        <v xml:space="preserve"> </v>
      </c>
      <c r="R49" s="52" t="str">
        <f t="shared" si="10"/>
        <v xml:space="preserve"> </v>
      </c>
      <c r="S49" s="52" t="str">
        <f t="shared" si="10"/>
        <v xml:space="preserve"> </v>
      </c>
      <c r="T49" s="52" t="str">
        <f t="shared" si="10"/>
        <v xml:space="preserve"> </v>
      </c>
      <c r="U49" s="52" t="str">
        <f t="shared" si="10"/>
        <v xml:space="preserve"> </v>
      </c>
      <c r="V49" s="52" t="str">
        <f t="shared" si="10"/>
        <v xml:space="preserve"> </v>
      </c>
      <c r="W49" s="52" t="str">
        <f t="shared" si="10"/>
        <v xml:space="preserve"> </v>
      </c>
      <c r="X49" s="52" t="str">
        <f t="shared" si="10"/>
        <v xml:space="preserve"> </v>
      </c>
      <c r="Y49" s="52" t="str">
        <f t="shared" si="10"/>
        <v xml:space="preserve"> </v>
      </c>
      <c r="Z49" s="52" t="str">
        <f t="shared" si="10"/>
        <v xml:space="preserve"> </v>
      </c>
      <c r="AA49" s="52" t="str">
        <f t="shared" si="10"/>
        <v xml:space="preserve"> </v>
      </c>
      <c r="AB49" s="52" t="str">
        <f t="shared" si="10"/>
        <v xml:space="preserve"> </v>
      </c>
      <c r="AC49" s="52" t="str">
        <f t="shared" si="10"/>
        <v xml:space="preserve"> </v>
      </c>
      <c r="AD49" s="52" t="str">
        <f t="shared" si="10"/>
        <v xml:space="preserve"> </v>
      </c>
      <c r="AE49" s="52" t="str">
        <f t="shared" si="10"/>
        <v xml:space="preserve"> </v>
      </c>
      <c r="AF49" s="52" t="str">
        <f t="shared" si="10"/>
        <v xml:space="preserve"> </v>
      </c>
      <c r="AG49" s="52" t="str">
        <f t="shared" si="10"/>
        <v xml:space="preserve"> </v>
      </c>
      <c r="AH49" s="52" t="str">
        <f t="shared" si="10"/>
        <v xml:space="preserve"> </v>
      </c>
      <c r="AI49" s="52" t="str">
        <f t="shared" si="10"/>
        <v xml:space="preserve"> </v>
      </c>
      <c r="AJ49" s="52" t="str">
        <f t="shared" si="10"/>
        <v xml:space="preserve"> </v>
      </c>
      <c r="AK49" s="52" t="str">
        <f t="shared" si="10"/>
        <v xml:space="preserve"> </v>
      </c>
      <c r="AL49" s="52" t="str">
        <f t="shared" si="10"/>
        <v xml:space="preserve"> </v>
      </c>
      <c r="AM49" s="52" t="str">
        <f t="shared" si="10"/>
        <v xml:space="preserve"> </v>
      </c>
      <c r="AN49" s="52" t="str">
        <f t="shared" si="10"/>
        <v xml:space="preserve"> </v>
      </c>
      <c r="AO49" s="52" t="str">
        <f t="shared" si="10"/>
        <v xml:space="preserve"> </v>
      </c>
      <c r="AP49" s="52" t="str">
        <f t="shared" si="10"/>
        <v xml:space="preserve"> </v>
      </c>
      <c r="AQ49" s="52" t="str">
        <f t="shared" si="10"/>
        <v xml:space="preserve"> </v>
      </c>
      <c r="AR49" s="52" t="str">
        <f t="shared" si="10"/>
        <v xml:space="preserve"> </v>
      </c>
      <c r="AS49" s="52" t="str">
        <f t="shared" si="10"/>
        <v xml:space="preserve"> </v>
      </c>
      <c r="AT49" s="334"/>
      <c r="AU49" s="335"/>
    </row>
    <row r="50" spans="1:47" ht="30" customHeight="1">
      <c r="A50" s="324" t="s">
        <v>28</v>
      </c>
      <c r="B50" s="325"/>
      <c r="C50" s="325"/>
      <c r="D50" s="325"/>
      <c r="E50" s="326"/>
      <c r="F50" s="53" t="str">
        <f t="shared" ref="F50:AS50" si="11">IF(F4=" "," ",IF(COUNTBLANK(F6:F40)=ROWS(F6:F40)," ",F43*100/F4))</f>
        <v xml:space="preserve"> </v>
      </c>
      <c r="G50" s="53" t="str">
        <f t="shared" si="11"/>
        <v xml:space="preserve"> </v>
      </c>
      <c r="H50" s="53" t="str">
        <f t="shared" si="11"/>
        <v xml:space="preserve"> </v>
      </c>
      <c r="I50" s="53" t="str">
        <f t="shared" si="11"/>
        <v xml:space="preserve"> </v>
      </c>
      <c r="J50" s="53" t="str">
        <f t="shared" si="11"/>
        <v xml:space="preserve"> </v>
      </c>
      <c r="K50" s="53" t="str">
        <f t="shared" si="11"/>
        <v xml:space="preserve"> </v>
      </c>
      <c r="L50" s="53" t="str">
        <f t="shared" si="11"/>
        <v xml:space="preserve"> </v>
      </c>
      <c r="M50" s="53" t="str">
        <f t="shared" si="11"/>
        <v xml:space="preserve"> </v>
      </c>
      <c r="N50" s="53" t="str">
        <f t="shared" si="11"/>
        <v xml:space="preserve"> </v>
      </c>
      <c r="O50" s="53" t="str">
        <f t="shared" si="11"/>
        <v xml:space="preserve"> </v>
      </c>
      <c r="P50" s="53" t="str">
        <f t="shared" si="11"/>
        <v xml:space="preserve"> </v>
      </c>
      <c r="Q50" s="53" t="str">
        <f t="shared" si="11"/>
        <v xml:space="preserve"> </v>
      </c>
      <c r="R50" s="53" t="str">
        <f t="shared" si="11"/>
        <v xml:space="preserve"> </v>
      </c>
      <c r="S50" s="53" t="str">
        <f t="shared" si="11"/>
        <v xml:space="preserve"> </v>
      </c>
      <c r="T50" s="53" t="str">
        <f t="shared" si="11"/>
        <v xml:space="preserve"> </v>
      </c>
      <c r="U50" s="53" t="str">
        <f t="shared" si="11"/>
        <v xml:space="preserve"> </v>
      </c>
      <c r="V50" s="53" t="str">
        <f t="shared" si="11"/>
        <v xml:space="preserve"> </v>
      </c>
      <c r="W50" s="53" t="str">
        <f t="shared" si="11"/>
        <v xml:space="preserve"> </v>
      </c>
      <c r="X50" s="53" t="str">
        <f t="shared" si="11"/>
        <v xml:space="preserve"> </v>
      </c>
      <c r="Y50" s="53" t="str">
        <f t="shared" si="11"/>
        <v xml:space="preserve"> </v>
      </c>
      <c r="Z50" s="53" t="str">
        <f t="shared" si="11"/>
        <v xml:space="preserve"> </v>
      </c>
      <c r="AA50" s="53" t="str">
        <f t="shared" si="11"/>
        <v xml:space="preserve"> </v>
      </c>
      <c r="AB50" s="53" t="str">
        <f t="shared" si="11"/>
        <v xml:space="preserve"> </v>
      </c>
      <c r="AC50" s="53" t="str">
        <f t="shared" si="11"/>
        <v xml:space="preserve"> </v>
      </c>
      <c r="AD50" s="53" t="str">
        <f t="shared" si="11"/>
        <v xml:space="preserve"> </v>
      </c>
      <c r="AE50" s="53" t="str">
        <f t="shared" si="11"/>
        <v xml:space="preserve"> </v>
      </c>
      <c r="AF50" s="53" t="str">
        <f t="shared" si="11"/>
        <v xml:space="preserve"> </v>
      </c>
      <c r="AG50" s="53" t="str">
        <f t="shared" si="11"/>
        <v xml:space="preserve"> </v>
      </c>
      <c r="AH50" s="53" t="str">
        <f t="shared" si="11"/>
        <v xml:space="preserve"> </v>
      </c>
      <c r="AI50" s="53" t="str">
        <f t="shared" si="11"/>
        <v xml:space="preserve"> </v>
      </c>
      <c r="AJ50" s="53" t="str">
        <f t="shared" si="11"/>
        <v xml:space="preserve"> </v>
      </c>
      <c r="AK50" s="53" t="str">
        <f t="shared" si="11"/>
        <v xml:space="preserve"> </v>
      </c>
      <c r="AL50" s="53" t="str">
        <f t="shared" si="11"/>
        <v xml:space="preserve"> </v>
      </c>
      <c r="AM50" s="53" t="str">
        <f t="shared" si="11"/>
        <v xml:space="preserve"> </v>
      </c>
      <c r="AN50" s="53" t="str">
        <f t="shared" si="11"/>
        <v xml:space="preserve"> </v>
      </c>
      <c r="AO50" s="53" t="str">
        <f t="shared" si="11"/>
        <v xml:space="preserve"> </v>
      </c>
      <c r="AP50" s="53" t="str">
        <f t="shared" si="11"/>
        <v xml:space="preserve"> </v>
      </c>
      <c r="AQ50" s="53" t="str">
        <f t="shared" si="11"/>
        <v xml:space="preserve"> </v>
      </c>
      <c r="AR50" s="53" t="str">
        <f t="shared" si="11"/>
        <v xml:space="preserve"> </v>
      </c>
      <c r="AS50" s="53" t="str">
        <f t="shared" si="11"/>
        <v xml:space="preserve"> </v>
      </c>
      <c r="AT50" s="346"/>
      <c r="AU50" s="346"/>
    </row>
    <row r="51" spans="1:47" ht="9.75" customHeight="1">
      <c r="A51" s="327"/>
      <c r="B51" s="328"/>
      <c r="C51" s="328"/>
      <c r="D51" s="328"/>
      <c r="E51" s="329"/>
      <c r="F51" s="54" t="str">
        <f>IF(F50&lt;&gt;" ","%"," ")</f>
        <v xml:space="preserve"> </v>
      </c>
      <c r="G51" s="54" t="str">
        <f t="shared" ref="G51:AS51" si="12">IF(G50&lt;&gt;" ","%"," ")</f>
        <v xml:space="preserve"> </v>
      </c>
      <c r="H51" s="54" t="str">
        <f t="shared" si="12"/>
        <v xml:space="preserve"> </v>
      </c>
      <c r="I51" s="54" t="str">
        <f t="shared" si="12"/>
        <v xml:space="preserve"> </v>
      </c>
      <c r="J51" s="54" t="str">
        <f t="shared" si="12"/>
        <v xml:space="preserve"> </v>
      </c>
      <c r="K51" s="54" t="str">
        <f t="shared" si="12"/>
        <v xml:space="preserve"> </v>
      </c>
      <c r="L51" s="54" t="str">
        <f t="shared" si="12"/>
        <v xml:space="preserve"> </v>
      </c>
      <c r="M51" s="54" t="str">
        <f t="shared" si="12"/>
        <v xml:space="preserve"> </v>
      </c>
      <c r="N51" s="54" t="str">
        <f t="shared" si="12"/>
        <v xml:space="preserve"> </v>
      </c>
      <c r="O51" s="54" t="str">
        <f t="shared" si="12"/>
        <v xml:space="preserve"> </v>
      </c>
      <c r="P51" s="54" t="str">
        <f t="shared" si="12"/>
        <v xml:space="preserve"> </v>
      </c>
      <c r="Q51" s="54" t="str">
        <f t="shared" si="12"/>
        <v xml:space="preserve"> </v>
      </c>
      <c r="R51" s="54" t="str">
        <f t="shared" si="12"/>
        <v xml:space="preserve"> </v>
      </c>
      <c r="S51" s="54" t="str">
        <f t="shared" si="12"/>
        <v xml:space="preserve"> </v>
      </c>
      <c r="T51" s="54" t="str">
        <f t="shared" si="12"/>
        <v xml:space="preserve"> </v>
      </c>
      <c r="U51" s="54" t="str">
        <f t="shared" si="12"/>
        <v xml:space="preserve"> </v>
      </c>
      <c r="V51" s="54" t="str">
        <f t="shared" si="12"/>
        <v xml:space="preserve"> </v>
      </c>
      <c r="W51" s="54" t="str">
        <f t="shared" si="12"/>
        <v xml:space="preserve"> </v>
      </c>
      <c r="X51" s="54" t="str">
        <f t="shared" si="12"/>
        <v xml:space="preserve"> </v>
      </c>
      <c r="Y51" s="54" t="str">
        <f t="shared" si="12"/>
        <v xml:space="preserve"> </v>
      </c>
      <c r="Z51" s="54" t="str">
        <f t="shared" si="12"/>
        <v xml:space="preserve"> </v>
      </c>
      <c r="AA51" s="54" t="str">
        <f t="shared" si="12"/>
        <v xml:space="preserve"> </v>
      </c>
      <c r="AB51" s="54" t="str">
        <f t="shared" si="12"/>
        <v xml:space="preserve"> </v>
      </c>
      <c r="AC51" s="54" t="str">
        <f t="shared" si="12"/>
        <v xml:space="preserve"> </v>
      </c>
      <c r="AD51" s="54" t="str">
        <f t="shared" si="12"/>
        <v xml:space="preserve"> </v>
      </c>
      <c r="AE51" s="54" t="str">
        <f t="shared" si="12"/>
        <v xml:space="preserve"> </v>
      </c>
      <c r="AF51" s="54" t="str">
        <f t="shared" si="12"/>
        <v xml:space="preserve"> </v>
      </c>
      <c r="AG51" s="54" t="str">
        <f t="shared" si="12"/>
        <v xml:space="preserve"> </v>
      </c>
      <c r="AH51" s="54" t="str">
        <f t="shared" si="12"/>
        <v xml:space="preserve"> </v>
      </c>
      <c r="AI51" s="54" t="str">
        <f t="shared" si="12"/>
        <v xml:space="preserve"> </v>
      </c>
      <c r="AJ51" s="54" t="str">
        <f t="shared" si="12"/>
        <v xml:space="preserve"> </v>
      </c>
      <c r="AK51" s="54" t="str">
        <f t="shared" si="12"/>
        <v xml:space="preserve"> </v>
      </c>
      <c r="AL51" s="54" t="str">
        <f t="shared" si="12"/>
        <v xml:space="preserve"> </v>
      </c>
      <c r="AM51" s="54" t="str">
        <f t="shared" si="12"/>
        <v xml:space="preserve"> </v>
      </c>
      <c r="AN51" s="54" t="str">
        <f t="shared" si="12"/>
        <v xml:space="preserve"> </v>
      </c>
      <c r="AO51" s="54" t="str">
        <f t="shared" si="12"/>
        <v xml:space="preserve"> </v>
      </c>
      <c r="AP51" s="54" t="str">
        <f t="shared" si="12"/>
        <v xml:space="preserve"> </v>
      </c>
      <c r="AQ51" s="54" t="str">
        <f t="shared" si="12"/>
        <v xml:space="preserve"> </v>
      </c>
      <c r="AR51" s="54" t="str">
        <f t="shared" si="12"/>
        <v xml:space="preserve"> </v>
      </c>
      <c r="AS51" s="54" t="str">
        <f t="shared" si="12"/>
        <v xml:space="preserve"> </v>
      </c>
      <c r="AT51" s="347"/>
      <c r="AU51" s="347"/>
    </row>
    <row r="52" spans="1:47" ht="9.75" customHeight="1">
      <c r="A52" s="55"/>
      <c r="B52" s="55"/>
      <c r="C52" s="55"/>
      <c r="D52" s="55"/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7"/>
      <c r="AU52" s="57"/>
    </row>
    <row r="53" spans="1:47" ht="9.75" customHeight="1">
      <c r="A53" s="55"/>
      <c r="B53" s="55"/>
      <c r="C53" s="55"/>
      <c r="D53" s="55"/>
      <c r="E53" s="55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7"/>
      <c r="AU53" s="57"/>
    </row>
    <row r="54" spans="1:47" ht="9.75" customHeight="1">
      <c r="A54" s="55"/>
      <c r="B54" s="55"/>
      <c r="C54" s="55"/>
      <c r="D54" s="55"/>
      <c r="E54" s="55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7"/>
      <c r="AU54" s="57"/>
    </row>
    <row r="55" spans="1:47" ht="9.75" customHeight="1">
      <c r="A55" s="55"/>
      <c r="B55" s="55"/>
      <c r="C55" s="55"/>
      <c r="D55" s="55"/>
      <c r="E55" s="55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7"/>
      <c r="AU55" s="57"/>
    </row>
    <row r="56" spans="1:47" ht="9.75" customHeight="1">
      <c r="A56" s="55"/>
      <c r="B56" s="55"/>
      <c r="C56" s="55"/>
      <c r="D56" s="55"/>
      <c r="E56" s="55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7"/>
      <c r="AU56" s="57"/>
    </row>
    <row r="57" spans="1:47" ht="9.75" customHeight="1">
      <c r="A57" s="55"/>
      <c r="B57" s="55"/>
      <c r="C57" s="55"/>
      <c r="D57" s="55"/>
      <c r="E57" s="55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7"/>
      <c r="AU57" s="57"/>
    </row>
    <row r="58" spans="1:47" ht="9.75" customHeight="1">
      <c r="A58" s="55"/>
      <c r="B58" s="55"/>
      <c r="C58" s="55"/>
      <c r="D58" s="55"/>
      <c r="E58" s="55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7"/>
      <c r="AU58" s="57"/>
    </row>
    <row r="59" spans="1:47" ht="9.75" customHeight="1">
      <c r="A59" s="55"/>
      <c r="B59" s="55"/>
      <c r="C59" s="55"/>
      <c r="D59" s="55"/>
      <c r="E59" s="55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7"/>
      <c r="AU59" s="57"/>
    </row>
    <row r="60" spans="1:47" ht="9.75" customHeight="1">
      <c r="A60" s="55"/>
      <c r="B60" s="55"/>
      <c r="C60" s="55"/>
      <c r="D60" s="55"/>
      <c r="E60" s="55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7"/>
      <c r="AU60" s="57"/>
    </row>
    <row r="61" spans="1:47" ht="9.75" customHeight="1">
      <c r="A61" s="55"/>
      <c r="B61" s="55"/>
      <c r="C61" s="55"/>
      <c r="D61" s="55"/>
      <c r="E61" s="55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7"/>
      <c r="AU61" s="57"/>
    </row>
    <row r="62" spans="1:47" ht="9.75" customHeight="1">
      <c r="A62" s="55"/>
      <c r="B62" s="55"/>
      <c r="C62" s="55"/>
      <c r="D62" s="55"/>
      <c r="E62" s="55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7"/>
      <c r="AU62" s="57"/>
    </row>
    <row r="63" spans="1:47" ht="9.75" customHeight="1">
      <c r="A63" s="55"/>
      <c r="B63" s="55"/>
      <c r="C63" s="55"/>
      <c r="D63" s="55"/>
      <c r="E63" s="55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7"/>
      <c r="AU63" s="57"/>
    </row>
    <row r="64" spans="1:47" ht="9.75" customHeight="1">
      <c r="A64" s="55"/>
      <c r="B64" s="55"/>
      <c r="C64" s="55"/>
      <c r="D64" s="55"/>
      <c r="E64" s="5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7"/>
      <c r="AU64" s="57"/>
    </row>
    <row r="65" spans="1:47" ht="9.75" customHeight="1">
      <c r="A65" s="55"/>
      <c r="B65" s="55"/>
      <c r="C65" s="55"/>
      <c r="D65" s="55"/>
      <c r="E65" s="55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7"/>
      <c r="AU65" s="57"/>
    </row>
    <row r="66" spans="1:47" ht="9.75" customHeight="1">
      <c r="A66" s="55"/>
      <c r="B66" s="55"/>
      <c r="C66" s="55"/>
      <c r="D66" s="55"/>
      <c r="E66" s="55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7"/>
      <c r="AU66" s="57"/>
    </row>
    <row r="67" spans="1:47" ht="9.75" customHeight="1">
      <c r="A67" s="55"/>
      <c r="B67" s="55"/>
      <c r="C67" s="55"/>
      <c r="D67" s="55"/>
      <c r="E67" s="55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7"/>
      <c r="AU67" s="57"/>
    </row>
    <row r="68" spans="1:47" ht="9.75" customHeight="1">
      <c r="A68" s="55"/>
      <c r="B68" s="55"/>
      <c r="C68" s="55"/>
      <c r="D68" s="55"/>
      <c r="E68" s="55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7"/>
      <c r="AU68" s="57"/>
    </row>
    <row r="69" spans="1:47" ht="9.75" customHeight="1">
      <c r="A69" s="58"/>
      <c r="B69" s="58"/>
      <c r="C69" s="58"/>
      <c r="D69" s="58"/>
      <c r="E69" s="58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60"/>
      <c r="AU69" s="60"/>
    </row>
    <row r="70" spans="1:47" ht="6.75" customHeight="1">
      <c r="A70" s="58"/>
      <c r="B70" s="58"/>
      <c r="C70" s="58"/>
      <c r="D70" s="58"/>
      <c r="E70" s="58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60"/>
      <c r="AU70" s="60"/>
    </row>
    <row r="71" spans="1:47" ht="12.75" customHeight="1">
      <c r="A71" s="58"/>
      <c r="B71" s="58"/>
      <c r="C71" s="58"/>
      <c r="D71" s="58"/>
      <c r="E71" s="58"/>
      <c r="F71" s="59"/>
      <c r="G71" s="59"/>
      <c r="H71" s="59"/>
      <c r="I71" s="59"/>
      <c r="J71" s="59"/>
      <c r="K71" s="59"/>
      <c r="L71" s="292" t="s">
        <v>55</v>
      </c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 t="s">
        <v>53</v>
      </c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</row>
    <row r="72" spans="1:47" ht="12" customHeight="1">
      <c r="A72" s="321" t="s">
        <v>59</v>
      </c>
      <c r="B72" s="322"/>
      <c r="C72" s="322"/>
      <c r="D72" s="322"/>
      <c r="E72" s="322"/>
      <c r="F72" s="322"/>
      <c r="G72" s="322"/>
      <c r="H72" s="322"/>
      <c r="I72" s="322"/>
      <c r="J72" s="322"/>
      <c r="K72" s="323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2"/>
      <c r="AU72" s="60"/>
    </row>
    <row r="73" spans="1:47" ht="14" customHeight="1">
      <c r="A73" s="314" t="s">
        <v>36</v>
      </c>
      <c r="B73" s="314"/>
      <c r="C73" s="314"/>
      <c r="D73" s="63" t="s">
        <v>92</v>
      </c>
      <c r="E73" s="66" t="str">
        <f>IF(COUNTIF(AU6:AU40," ")=ROWS(AU6:AU40)," ",COUNTIF(AU6:AU40,"Pekiyi"))</f>
        <v xml:space="preserve"> </v>
      </c>
      <c r="F73" s="315" t="str">
        <f t="shared" ref="F73:F78" si="13">IF(E73&lt;&gt;" ","KİŞİ"," ")</f>
        <v xml:space="preserve"> </v>
      </c>
      <c r="G73" s="315"/>
      <c r="H73" s="64" t="str">
        <f>IF(E73=" "," ","%")</f>
        <v xml:space="preserve"> </v>
      </c>
      <c r="I73" s="281" t="str">
        <f>IF(E73=" "," ",100*E73/E78)</f>
        <v xml:space="preserve"> </v>
      </c>
      <c r="J73" s="281"/>
      <c r="K73" s="282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2"/>
      <c r="AU73" s="60"/>
    </row>
    <row r="74" spans="1:47" ht="14" customHeight="1">
      <c r="A74" s="314" t="s">
        <v>97</v>
      </c>
      <c r="B74" s="314"/>
      <c r="C74" s="314"/>
      <c r="D74" s="63" t="s">
        <v>93</v>
      </c>
      <c r="E74" s="66" t="str">
        <f>IF(COUNTIF(AU6:AU40," ")=ROWS(AU6:AU40)," ",COUNTIF(AU6:AU40,"İyi"))</f>
        <v xml:space="preserve"> </v>
      </c>
      <c r="F74" s="315" t="str">
        <f t="shared" si="13"/>
        <v xml:space="preserve"> </v>
      </c>
      <c r="G74" s="315"/>
      <c r="H74" s="64" t="str">
        <f>IF(E73=" "," ","%")</f>
        <v xml:space="preserve"> </v>
      </c>
      <c r="I74" s="281" t="str">
        <f>IF(E74=" "," ",100*E74/E78)</f>
        <v xml:space="preserve"> </v>
      </c>
      <c r="J74" s="281"/>
      <c r="K74" s="282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292"/>
      <c r="AG74" s="292"/>
      <c r="AH74" s="292"/>
      <c r="AI74" s="292"/>
      <c r="AJ74" s="292"/>
      <c r="AK74" s="292"/>
      <c r="AL74" s="292"/>
      <c r="AM74" s="292"/>
      <c r="AN74" s="292"/>
      <c r="AO74" s="61"/>
      <c r="AP74" s="61"/>
      <c r="AQ74" s="61"/>
      <c r="AR74" s="61"/>
      <c r="AS74" s="61"/>
      <c r="AT74" s="62"/>
      <c r="AU74" s="60"/>
    </row>
    <row r="75" spans="1:47" ht="14" customHeight="1">
      <c r="A75" s="314" t="s">
        <v>107</v>
      </c>
      <c r="B75" s="314"/>
      <c r="C75" s="314"/>
      <c r="D75" s="63" t="s">
        <v>94</v>
      </c>
      <c r="E75" s="66" t="str">
        <f>IF(COUNTIF(AU6:AU40," ")=ROWS(AU6:AU40)," ",COUNTIF(AU6:AU40,"Orta"))</f>
        <v xml:space="preserve"> </v>
      </c>
      <c r="F75" s="315" t="str">
        <f t="shared" si="13"/>
        <v xml:space="preserve"> </v>
      </c>
      <c r="G75" s="315"/>
      <c r="H75" s="64" t="str">
        <f>IF(E73=" "," ","%")</f>
        <v xml:space="preserve"> </v>
      </c>
      <c r="I75" s="281" t="str">
        <f>IF(E75=" "," ",100*E75/E78)</f>
        <v xml:space="preserve"> </v>
      </c>
      <c r="J75" s="281"/>
      <c r="K75" s="282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0"/>
      <c r="AU75" s="60"/>
    </row>
    <row r="76" spans="1:47" ht="14" customHeight="1">
      <c r="A76" s="314" t="s">
        <v>106</v>
      </c>
      <c r="B76" s="314"/>
      <c r="C76" s="314"/>
      <c r="D76" s="63" t="s">
        <v>95</v>
      </c>
      <c r="E76" s="66" t="str">
        <f>IF(COUNTIF(AU6:AU40," ")=ROWS(AU6:AU40)," ",COUNTIF(AU6:AU40,"Geçer"))</f>
        <v xml:space="preserve"> </v>
      </c>
      <c r="F76" s="315" t="str">
        <f t="shared" si="13"/>
        <v xml:space="preserve"> </v>
      </c>
      <c r="G76" s="315"/>
      <c r="H76" s="64" t="str">
        <f>IF(E73=" "," ","%")</f>
        <v xml:space="preserve"> </v>
      </c>
      <c r="I76" s="281" t="str">
        <f>IF(E76=" "," ",100*E76/E78)</f>
        <v xml:space="preserve"> </v>
      </c>
      <c r="J76" s="281"/>
      <c r="K76" s="282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0"/>
      <c r="AU76" s="60"/>
    </row>
    <row r="77" spans="1:47" ht="14" customHeight="1">
      <c r="A77" s="314" t="s">
        <v>105</v>
      </c>
      <c r="B77" s="314"/>
      <c r="C77" s="314"/>
      <c r="D77" s="145" t="s">
        <v>96</v>
      </c>
      <c r="E77" s="66" t="str">
        <f>IF(COUNTIF(AU6:AU40," ")=ROWS(AU6:AU40)," ",COUNTIF(AU6:AU40,"Geçmez"))</f>
        <v xml:space="preserve"> </v>
      </c>
      <c r="F77" s="315" t="str">
        <f t="shared" si="13"/>
        <v xml:space="preserve"> </v>
      </c>
      <c r="G77" s="315"/>
      <c r="H77" s="64" t="str">
        <f>IF(E73=" "," ","%")</f>
        <v xml:space="preserve"> </v>
      </c>
      <c r="I77" s="281" t="str">
        <f>IF(E77=" "," ",100*E77/E78)</f>
        <v xml:space="preserve"> </v>
      </c>
      <c r="J77" s="281"/>
      <c r="K77" s="282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0"/>
      <c r="AU77" s="60"/>
    </row>
    <row r="78" spans="1:47" ht="14" customHeight="1">
      <c r="A78" s="336" t="s">
        <v>37</v>
      </c>
      <c r="B78" s="336"/>
      <c r="C78" s="336"/>
      <c r="D78" s="336"/>
      <c r="E78" s="66" t="str">
        <f>IF(SUM(E73:E77)=0," ",SUM(E73:E77))</f>
        <v xml:space="preserve"> </v>
      </c>
      <c r="F78" s="316" t="str">
        <f t="shared" si="13"/>
        <v xml:space="preserve"> </v>
      </c>
      <c r="G78" s="317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60"/>
      <c r="AU78" s="60"/>
    </row>
    <row r="79" spans="1:47" ht="12" customHeight="1">
      <c r="A79" s="58"/>
      <c r="B79" s="58"/>
      <c r="C79" s="58"/>
      <c r="D79" s="58"/>
      <c r="E79" s="58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60"/>
      <c r="AU79" s="60"/>
    </row>
    <row r="80" spans="1:47" ht="14.25" customHeight="1">
      <c r="A80" s="58"/>
      <c r="B80" s="58"/>
      <c r="C80" s="58"/>
      <c r="D80" s="58"/>
      <c r="E80" s="58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60"/>
      <c r="AU80" s="60"/>
    </row>
    <row r="81" spans="1:47">
      <c r="A81" s="296" t="s">
        <v>38</v>
      </c>
      <c r="B81" s="296"/>
      <c r="C81" s="296"/>
      <c r="D81" s="67" t="str">
        <f>IF(COUNTIF(AT6:AT40," ")=ROWS(AT6:AT40)," ",LARGE(AT6:AT40,1))</f>
        <v xml:space="preserve"> </v>
      </c>
      <c r="E81" s="330"/>
      <c r="F81" s="331"/>
      <c r="G81" s="331"/>
      <c r="H81" s="331"/>
      <c r="I81" s="331"/>
      <c r="J81" s="331"/>
      <c r="K81" s="331"/>
      <c r="L81" s="47"/>
      <c r="M81" s="292" t="s">
        <v>54</v>
      </c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59"/>
      <c r="AP81" s="61"/>
    </row>
    <row r="82" spans="1:47" ht="12" customHeight="1">
      <c r="A82" s="296" t="s">
        <v>39</v>
      </c>
      <c r="B82" s="296"/>
      <c r="C82" s="296"/>
      <c r="D82" s="67" t="str">
        <f>IF(COUNTIF(AT6:AT27," ")=ROWS(AT6:AT27)," ",SMALL(AT6:AT27,1))</f>
        <v xml:space="preserve"> </v>
      </c>
      <c r="E82" s="330"/>
      <c r="F82" s="331"/>
      <c r="G82" s="331"/>
      <c r="H82" s="331"/>
      <c r="I82" s="331"/>
      <c r="J82" s="331"/>
      <c r="K82" s="331"/>
      <c r="L82" s="47"/>
      <c r="M82" s="4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P82" s="1"/>
    </row>
    <row r="83" spans="1:47" ht="15" customHeight="1">
      <c r="A83" s="296" t="s">
        <v>40</v>
      </c>
      <c r="B83" s="296"/>
      <c r="C83" s="296"/>
      <c r="D83" s="68" t="str">
        <f>AT43</f>
        <v xml:space="preserve"> </v>
      </c>
      <c r="E83" s="332"/>
      <c r="F83" s="333"/>
      <c r="G83" s="333"/>
      <c r="H83" s="333"/>
      <c r="I83" s="333"/>
      <c r="J83" s="333"/>
      <c r="K83" s="333"/>
      <c r="L83" s="69"/>
      <c r="M83" s="69"/>
      <c r="N83" s="10"/>
      <c r="O83" s="10"/>
      <c r="P83" s="10"/>
      <c r="Q83" s="10"/>
      <c r="R83" s="10"/>
      <c r="S83" s="10"/>
      <c r="T83" s="10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299" t="s">
        <v>44</v>
      </c>
      <c r="AH83" s="300"/>
      <c r="AI83" s="300"/>
      <c r="AJ83" s="300"/>
      <c r="AK83" s="300"/>
      <c r="AL83" s="300"/>
      <c r="AM83" s="300"/>
      <c r="AN83" s="300"/>
      <c r="AO83" s="301"/>
      <c r="AP83" s="12"/>
      <c r="AQ83" s="299" t="s">
        <v>46</v>
      </c>
      <c r="AR83" s="300"/>
      <c r="AS83" s="300"/>
      <c r="AT83" s="300"/>
      <c r="AU83" s="301"/>
    </row>
    <row r="84" spans="1:47" ht="15" customHeight="1">
      <c r="A84" s="70"/>
      <c r="B84" s="70"/>
      <c r="C84" s="70"/>
      <c r="D84" s="71"/>
      <c r="E84" s="69"/>
      <c r="F84" s="71"/>
      <c r="G84" s="71"/>
      <c r="H84" s="71"/>
      <c r="I84" s="71"/>
      <c r="J84" s="71"/>
      <c r="K84" s="71"/>
      <c r="L84" s="71"/>
      <c r="M84" s="71"/>
      <c r="N84" s="10"/>
      <c r="O84" s="10"/>
      <c r="P84" s="10"/>
      <c r="Q84" s="10"/>
      <c r="R84" s="10"/>
      <c r="S84" s="10"/>
      <c r="T84" s="1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302">
        <f ca="1">TODAY()</f>
        <v>45619</v>
      </c>
      <c r="AH84" s="303"/>
      <c r="AI84" s="303"/>
      <c r="AJ84" s="303"/>
      <c r="AK84" s="303"/>
      <c r="AL84" s="303"/>
      <c r="AM84" s="303"/>
      <c r="AN84" s="303"/>
      <c r="AO84" s="304"/>
      <c r="AP84" s="11"/>
      <c r="AQ84" s="305" t="str">
        <f ca="1">CONCATENATE("…. / …. /",YEAR(TODAY()))</f>
        <v>…. / …. /2024</v>
      </c>
      <c r="AR84" s="303"/>
      <c r="AS84" s="303"/>
      <c r="AT84" s="303"/>
      <c r="AU84" s="304"/>
    </row>
    <row r="85" spans="1:47" ht="12" customHeight="1">
      <c r="A85" s="318" t="s">
        <v>41</v>
      </c>
      <c r="B85" s="319"/>
      <c r="C85" s="319"/>
      <c r="D85" s="319"/>
      <c r="E85" s="72" t="str">
        <f>IF(COUNTIF(AT6:AT40," ")=ROWS(AT6:AT40)," ",SUM(E73:E76))</f>
        <v xml:space="preserve"> </v>
      </c>
      <c r="F85" s="316" t="str">
        <f>IF(E85&lt;&gt;" ","KİŞİ"," ")</f>
        <v xml:space="preserve"> </v>
      </c>
      <c r="G85" s="320"/>
      <c r="H85" s="72" t="str">
        <f>IF(I85=" "," ","%")</f>
        <v xml:space="preserve"> </v>
      </c>
      <c r="I85" s="297" t="str">
        <f>IF(E85=" "," ",100*E85/E78)</f>
        <v xml:space="preserve"> </v>
      </c>
      <c r="J85" s="298"/>
      <c r="K85" s="298"/>
      <c r="L85" s="73"/>
      <c r="M85" s="73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48" t="str">
        <f>'K. Bilgiler'!H18</f>
        <v xml:space="preserve">EMİNE SEZER </v>
      </c>
      <c r="AH85" s="349"/>
      <c r="AI85" s="349"/>
      <c r="AJ85" s="349"/>
      <c r="AK85" s="349"/>
      <c r="AL85" s="349"/>
      <c r="AM85" s="349"/>
      <c r="AN85" s="349"/>
      <c r="AO85" s="350"/>
      <c r="AP85" s="14"/>
      <c r="AQ85" s="293" t="str">
        <f>'K. Bilgiler'!H22</f>
        <v>RAŞİT HİÇYILMAZ</v>
      </c>
      <c r="AR85" s="294"/>
      <c r="AS85" s="294"/>
      <c r="AT85" s="294"/>
      <c r="AU85" s="295"/>
    </row>
    <row r="86" spans="1:47" ht="12" customHeight="1">
      <c r="A86" s="318" t="s">
        <v>42</v>
      </c>
      <c r="B86" s="319"/>
      <c r="C86" s="319"/>
      <c r="D86" s="319"/>
      <c r="E86" s="72" t="str">
        <f>IF(COUNTIF(AT6:AT40," ")=ROWS(AT6:AT40)," ",SUM(E77:E77))</f>
        <v xml:space="preserve"> </v>
      </c>
      <c r="F86" s="316" t="str">
        <f>IF(E86&lt;&gt;" ","KİŞİ"," ")</f>
        <v xml:space="preserve"> </v>
      </c>
      <c r="G86" s="320"/>
      <c r="H86" s="72" t="str">
        <f>IF(I86=" "," ","%")</f>
        <v xml:space="preserve"> </v>
      </c>
      <c r="I86" s="297" t="str">
        <f>IF(E86=" "," ",100*E86/E78)</f>
        <v xml:space="preserve"> </v>
      </c>
      <c r="J86" s="298"/>
      <c r="K86" s="298"/>
      <c r="L86" s="73"/>
      <c r="M86" s="7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337" t="str">
        <f>'K. Bilgiler'!H20</f>
        <v>Bilişim Tek.</v>
      </c>
      <c r="AH86" s="338"/>
      <c r="AI86" s="338"/>
      <c r="AJ86" s="338"/>
      <c r="AK86" s="338"/>
      <c r="AL86" s="338"/>
      <c r="AM86" s="338"/>
      <c r="AN86" s="338"/>
      <c r="AO86" s="339"/>
      <c r="AP86" s="13"/>
      <c r="AQ86" s="293" t="s">
        <v>47</v>
      </c>
      <c r="AR86" s="294"/>
      <c r="AS86" s="294"/>
      <c r="AT86" s="294"/>
      <c r="AU86" s="295"/>
    </row>
    <row r="87" spans="1:47" ht="14" thickBot="1">
      <c r="AG87" s="340"/>
      <c r="AH87" s="341"/>
      <c r="AI87" s="341"/>
      <c r="AJ87" s="341"/>
      <c r="AK87" s="341"/>
      <c r="AL87" s="341"/>
      <c r="AM87" s="341"/>
      <c r="AN87" s="341"/>
      <c r="AO87" s="342"/>
      <c r="AQ87" s="343"/>
      <c r="AR87" s="344"/>
      <c r="AS87" s="344"/>
      <c r="AT87" s="344"/>
      <c r="AU87" s="345"/>
    </row>
    <row r="88" spans="1:47" ht="14">
      <c r="A88" s="351" t="s">
        <v>110</v>
      </c>
      <c r="B88" s="354" t="s">
        <v>111</v>
      </c>
      <c r="C88" s="354"/>
      <c r="D88" s="153">
        <f>COUNTIF(AT6:AT40,"&lt;10")</f>
        <v>0</v>
      </c>
    </row>
    <row r="89" spans="1:47" ht="14">
      <c r="A89" s="352"/>
      <c r="B89" s="355" t="s">
        <v>113</v>
      </c>
      <c r="C89" s="355"/>
      <c r="D89" s="158">
        <f>COUNTIF(AT6:AT40,"11")+COUNTIF(AT6:AT40,"12")+COUNTIF(AT6:AT40,"13")+COUNTIF(AT6:AT40,"14")+COUNTIF(AT6:AT40,"15")+COUNTIF(AT6:AT40,"16")+COUNTIF(AT6:AT40,"17")+COUNTIF(AT6:AT40,"18")+COUNTIF(AT6:AT40,"19")+COUNTIF(AT6:AT40,"20")</f>
        <v>0</v>
      </c>
    </row>
    <row r="90" spans="1:47" ht="14">
      <c r="A90" s="352"/>
      <c r="B90" s="356" t="s">
        <v>114</v>
      </c>
      <c r="C90" s="356"/>
      <c r="D90" s="158">
        <f>COUNTIF(AT6:AT40,"21")+COUNTIF(AT6:AT40,"22")+COUNTIF(AT6:AT40,"23")+COUNTIF(AT6:AT40,"24")+COUNTIF(AT6:AT40,"25")+COUNTIF(AT6:AT40,"26")+COUNTIF(AT6:AT40,"27")+COUNTIF(AT6:AT40,"28")+COUNTIF(AT6:AT40,"29")+COUNTIF(AT6:AT40,"30")</f>
        <v>0</v>
      </c>
    </row>
    <row r="91" spans="1:47" ht="14">
      <c r="A91" s="352"/>
      <c r="B91" s="356" t="s">
        <v>115</v>
      </c>
      <c r="C91" s="356"/>
      <c r="D91" s="158">
        <f>COUNTIF(AT6:AT40,"31")+COUNTIF(AT6:AT40,"32")+COUNTIF(AT6:AT40,"33")+COUNTIF(AT6:AT40,"34")+COUNTIF(AT6:AT40,"35")+COUNTIF(AT6:AT40,"36")+COUNTIF(AT6:AT40,"37")+COUNTIF(AT6:AT40,"38")+COUNTIF(AT6:AT40,"39")+COUNTIF(AT6:AT40,"40")</f>
        <v>0</v>
      </c>
    </row>
    <row r="92" spans="1:47" ht="14">
      <c r="A92" s="352"/>
      <c r="B92" s="356" t="s">
        <v>120</v>
      </c>
      <c r="C92" s="356"/>
      <c r="D92" s="158">
        <f>COUNTIF(AT6:AT40,"41")+COUNTIF(AT6:AT40,"42")+COUNTIF(AT6:AT40,"43")+COUNTIF(AT6:AT40,"44")+COUNTIF(AT6:AT40,"45")+COUNTIF(AT6:AT40,"46")+COUNTIF(AT6:AT40,"47")+COUNTIF(AT6:AT40,"48")+COUNTIF(AT6:AT40,"49")+COUNTIF(AT6:AT40,"50")</f>
        <v>0</v>
      </c>
    </row>
    <row r="93" spans="1:47" ht="14">
      <c r="A93" s="352"/>
      <c r="B93" s="356" t="s">
        <v>116</v>
      </c>
      <c r="C93" s="356"/>
      <c r="D93" s="158">
        <f>COUNTIF(AT6:AT40,"51")+COUNTIF(AT6:AT40,"52")+COUNTIF(AT6:AT40,"53")+COUNTIF(AT6:AT40,"54")+COUNTIF(AT6:AT40,"55")+COUNTIF(AT6:AT40,"56")+COUNTIF(AT6:AT40,"57")+COUNTIF(AT6:AT40,"58")+COUNTIF(AT6:AT40,"59")+COUNTIF(AT6:AT40,"60")</f>
        <v>0</v>
      </c>
    </row>
    <row r="94" spans="1:47" ht="14">
      <c r="A94" s="352"/>
      <c r="B94" s="356" t="s">
        <v>117</v>
      </c>
      <c r="C94" s="356"/>
      <c r="D94" s="158">
        <f>COUNTIF(AT6:AT40,"61")+COUNTIF(AT6:AT40,"62")+COUNTIF(AT6:AT40,"63")+COUNTIF(AT6:AT40,"64")+COUNTIF(AT6:AT40,"65")+COUNTIF(AT6:AT40,"66")+COUNTIF(AT6:AT40,"67")+COUNTIF(AT6:AT40,"68")+COUNTIF(AT6:AT40,"69")+COUNTIF(AT6:AT40,"70")</f>
        <v>0</v>
      </c>
    </row>
    <row r="95" spans="1:47" ht="14">
      <c r="A95" s="352"/>
      <c r="B95" s="356" t="s">
        <v>118</v>
      </c>
      <c r="C95" s="356"/>
      <c r="D95" s="158">
        <f>COUNTIF(AT6:AT40,"71")+COUNTIF(AT6:AT40,"72")+COUNTIF(AT6:AT40,"73")+COUNTIF(AT6:AT40,"74")+COUNTIF(AT6:AT40,"75")+COUNTIF(AT6:AT40,"76")+COUNTIF(AT6:AT40,"77")+COUNTIF(AT6:AT40,"78")+COUNTIF(AT6:AT40,"79")+COUNTIF(AT6:AT40,"80")</f>
        <v>0</v>
      </c>
    </row>
    <row r="96" spans="1:47" ht="14">
      <c r="A96" s="352"/>
      <c r="B96" s="356" t="s">
        <v>121</v>
      </c>
      <c r="C96" s="356"/>
      <c r="D96" s="159">
        <f>COUNTIF(AT6:AT40,"81")+COUNTIF(AT6:AT40,"82")+COUNTIF(AT6:AT40,"83")+COUNTIF(AT6:AT40,"84")+COUNTIF(AT6:AT40,"85")+COUNTIF(AT6:AT40,"86")+COUNTIF(AT6:AT40,"87")+COUNTIF(AT6:AT40,"88")+COUNTIF(AT6:AT40,"89")+COUNTIF(AT6:AT40,"90")</f>
        <v>0</v>
      </c>
    </row>
    <row r="97" spans="1:4" ht="15" thickBot="1">
      <c r="A97" s="353"/>
      <c r="B97" s="357" t="s">
        <v>112</v>
      </c>
      <c r="C97" s="357"/>
      <c r="D97" s="153">
        <f>COUNTIF(AT6:AT40,"&gt;90")</f>
        <v>0</v>
      </c>
    </row>
    <row r="98" spans="1:4">
      <c r="A98" s="274" t="s">
        <v>123</v>
      </c>
      <c r="B98" s="274"/>
      <c r="C98" s="274"/>
      <c r="D98" s="274"/>
    </row>
    <row r="99" spans="1:4">
      <c r="A99" s="275">
        <f>IF(ISERROR(_xlfn.STDEV.P(AT6:AT40)),0,(_xlfn.STDEV.P(AT6:AT40)))</f>
        <v>0</v>
      </c>
      <c r="B99" s="275"/>
      <c r="C99" s="275"/>
      <c r="D99" s="275"/>
    </row>
  </sheetData>
  <sheetProtection selectLockedCells="1"/>
  <mergeCells count="113">
    <mergeCell ref="A88:A9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G84:AO84"/>
    <mergeCell ref="AQ84:AU84"/>
    <mergeCell ref="AQ87:AU87"/>
    <mergeCell ref="A85:D85"/>
    <mergeCell ref="F85:G85"/>
    <mergeCell ref="I85:K85"/>
    <mergeCell ref="AG85:AO85"/>
    <mergeCell ref="AQ85:AU85"/>
    <mergeCell ref="A86:D86"/>
    <mergeCell ref="F86:G86"/>
    <mergeCell ref="I86:K86"/>
    <mergeCell ref="AG86:AO87"/>
    <mergeCell ref="AQ86:AU86"/>
    <mergeCell ref="M81:AE81"/>
    <mergeCell ref="A83:C83"/>
    <mergeCell ref="E83:K83"/>
    <mergeCell ref="AG83:AO83"/>
    <mergeCell ref="AQ83:AU83"/>
    <mergeCell ref="AF74:AN74"/>
    <mergeCell ref="A75:C75"/>
    <mergeCell ref="F75:G75"/>
    <mergeCell ref="I75:K75"/>
    <mergeCell ref="A82:C82"/>
    <mergeCell ref="E82:K82"/>
    <mergeCell ref="A76:C76"/>
    <mergeCell ref="F76:G76"/>
    <mergeCell ref="I76:K76"/>
    <mergeCell ref="A77:C77"/>
    <mergeCell ref="F77:G77"/>
    <mergeCell ref="I77:K77"/>
    <mergeCell ref="A78:D78"/>
    <mergeCell ref="F78:G78"/>
    <mergeCell ref="A81:C81"/>
    <mergeCell ref="E81:K81"/>
    <mergeCell ref="A72:K72"/>
    <mergeCell ref="A73:C73"/>
    <mergeCell ref="F73:G73"/>
    <mergeCell ref="I73:K73"/>
    <mergeCell ref="A74:C74"/>
    <mergeCell ref="F74:G74"/>
    <mergeCell ref="I74:K74"/>
    <mergeCell ref="A50:E51"/>
    <mergeCell ref="AT50:AT51"/>
    <mergeCell ref="AU50:AU51"/>
    <mergeCell ref="L71:AF71"/>
    <mergeCell ref="AG71:AU71"/>
    <mergeCell ref="AT45:AT46"/>
    <mergeCell ref="AU45:AU46"/>
    <mergeCell ref="A48:E49"/>
    <mergeCell ref="AT48:AT49"/>
    <mergeCell ref="AU48:AU49"/>
    <mergeCell ref="A47:E47"/>
    <mergeCell ref="A42:E42"/>
    <mergeCell ref="C36:E36"/>
    <mergeCell ref="C37:E37"/>
    <mergeCell ref="C38:E38"/>
    <mergeCell ref="C39:E39"/>
    <mergeCell ref="C40:E40"/>
    <mergeCell ref="A43:E43"/>
    <mergeCell ref="A44:E44"/>
    <mergeCell ref="A45:E46"/>
    <mergeCell ref="A41:E41"/>
    <mergeCell ref="C19:E19"/>
    <mergeCell ref="C20:E20"/>
    <mergeCell ref="C21:E21"/>
    <mergeCell ref="C22:E22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98:D98"/>
    <mergeCell ref="A99:D99"/>
    <mergeCell ref="C11:E11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</mergeCells>
  <conditionalFormatting sqref="F3:AS3">
    <cfRule type="expression" dxfId="38" priority="1">
      <formula>F43&gt;(F4*0.45)</formula>
    </cfRule>
  </conditionalFormatting>
  <conditionalFormatting sqref="F50:AS50">
    <cfRule type="cellIs" dxfId="37" priority="41" stopIfTrue="1" operator="lessThan">
      <formula>50</formula>
    </cfRule>
  </conditionalFormatting>
  <dataValidations xWindow="413" yWindow="644" count="2">
    <dataValidation allowBlank="1" showInputMessage="1" showErrorMessage="1" prompt="Sorunun konusunu giriniz." sqref="F3:AS3" xr:uid="{00000000-0002-0000-0500-000000000000}"/>
    <dataValidation allowBlank="1" showInputMessage="1" showErrorMessage="1" prompt="Öğrencinin sorudan aldığı puan değerini giriniz." sqref="F6:AS40" xr:uid="{00000000-0002-0000-0500-000001000000}"/>
  </dataValidations>
  <printOptions horizontalCentered="1"/>
  <pageMargins left="0.27559055118110237" right="0.19685039370078741" top="0.19685039370078741" bottom="0.11811023622047245" header="0.23622047244094491" footer="0.15748031496062992"/>
  <pageSetup paperSize="9" scale="5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A1:AU99"/>
  <sheetViews>
    <sheetView view="pageBreakPreview" zoomScale="60" zoomScaleNormal="100" workbookViewId="0">
      <selection activeCell="F3" sqref="F1:AS1048576"/>
    </sheetView>
  </sheetViews>
  <sheetFormatPr baseColWidth="10" defaultColWidth="9.1640625" defaultRowHeight="13"/>
  <cols>
    <col min="1" max="1" width="3.83203125" style="4" customWidth="1"/>
    <col min="2" max="2" width="5.6640625" style="4" customWidth="1"/>
    <col min="3" max="4" width="8.6640625" style="4" customWidth="1"/>
    <col min="5" max="5" width="3.5" style="4" customWidth="1"/>
    <col min="6" max="45" width="2.6640625" style="4" customWidth="1"/>
    <col min="46" max="46" width="7.6640625" style="4" customWidth="1"/>
    <col min="47" max="47" width="8.33203125" style="4" customWidth="1"/>
    <col min="48" max="16384" width="9.1640625" style="4"/>
  </cols>
  <sheetData>
    <row r="1" spans="1:47" ht="17.25" customHeight="1">
      <c r="A1" s="289" t="str">
        <f>'K. Bilgiler'!H14&amp;" EĞİTİM ÖĞRETİM YILI "&amp;'K. Bilgiler'!H6</f>
        <v>2024-2025 EĞİTİM ÖĞRETİM YILI ÇİĞDEMTEPE ŞEHİT MEHMET COŞKUN KILIÇ MESLEKİ VE TEKNİK ANADOLU LİSESİ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1"/>
      <c r="AQ1" s="288">
        <f ca="1">TODAY()</f>
        <v>45619</v>
      </c>
      <c r="AR1" s="288"/>
      <c r="AS1" s="288"/>
      <c r="AT1" s="288"/>
      <c r="AU1" s="288"/>
    </row>
    <row r="2" spans="1:47" ht="16.5" customHeight="1">
      <c r="A2" s="313" t="str">
        <f>'K. Bilgiler'!H10&amp;" / "&amp;'K. Bilgiler'!H12&amp;" SINIFI "&amp;'K. Bilgiler'!H8&amp;" DERSİ "&amp;'K. Bilgiler'!H16&amp;" DÖNEM 3. SINAV ANALİZİ"</f>
        <v>12E AMP /  SINIFI  DERSİ I. DÖNEM DÖNEM 3. SINAV ANALİZİ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288"/>
      <c r="AR2" s="288"/>
      <c r="AS2" s="288"/>
      <c r="AT2" s="288"/>
      <c r="AU2" s="288"/>
    </row>
    <row r="3" spans="1:47" ht="85" customHeight="1">
      <c r="A3" s="306" t="s">
        <v>75</v>
      </c>
      <c r="B3" s="307"/>
      <c r="C3" s="307"/>
      <c r="D3" s="307"/>
      <c r="E3" s="308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309"/>
      <c r="AU3" s="310"/>
    </row>
    <row r="4" spans="1:47" ht="12.75" customHeight="1">
      <c r="A4" s="311" t="s">
        <v>27</v>
      </c>
      <c r="B4" s="311"/>
      <c r="C4" s="311"/>
      <c r="D4" s="311"/>
      <c r="E4" s="311"/>
      <c r="F4" s="17" t="str">
        <f>IF('NOT Baremi'!E19=0," ",'NOT Baremi'!E19)</f>
        <v xml:space="preserve"> </v>
      </c>
      <c r="G4" s="17" t="str">
        <f>IF('NOT Baremi'!F19=0," ",'NOT Baremi'!F19)</f>
        <v xml:space="preserve"> </v>
      </c>
      <c r="H4" s="17" t="str">
        <f>IF('NOT Baremi'!G19=0," ",'NOT Baremi'!G19)</f>
        <v xml:space="preserve"> </v>
      </c>
      <c r="I4" s="17" t="str">
        <f>IF('NOT Baremi'!H19=0," ",'NOT Baremi'!H19)</f>
        <v xml:space="preserve"> </v>
      </c>
      <c r="J4" s="17" t="str">
        <f>IF('NOT Baremi'!I19=0," ",'NOT Baremi'!I19)</f>
        <v xml:space="preserve"> </v>
      </c>
      <c r="K4" s="17" t="str">
        <f>IF('NOT Baremi'!J19=0," ",'NOT Baremi'!J19)</f>
        <v xml:space="preserve"> </v>
      </c>
      <c r="L4" s="17" t="str">
        <f>IF('NOT Baremi'!K19=0," ",'NOT Baremi'!K19)</f>
        <v xml:space="preserve"> </v>
      </c>
      <c r="M4" s="17" t="str">
        <f>IF('NOT Baremi'!L19=0," ",'NOT Baremi'!L19)</f>
        <v xml:space="preserve"> </v>
      </c>
      <c r="N4" s="17" t="str">
        <f>IF('NOT Baremi'!M19=0," ",'NOT Baremi'!M19)</f>
        <v xml:space="preserve"> </v>
      </c>
      <c r="O4" s="17" t="str">
        <f>IF('NOT Baremi'!N19=0," ",'NOT Baremi'!N19)</f>
        <v xml:space="preserve"> </v>
      </c>
      <c r="P4" s="17" t="str">
        <f>IF('NOT Baremi'!O19=0," ",'NOT Baremi'!O19)</f>
        <v xml:space="preserve"> </v>
      </c>
      <c r="Q4" s="17" t="str">
        <f>IF('NOT Baremi'!P19=0," ",'NOT Baremi'!P19)</f>
        <v xml:space="preserve"> </v>
      </c>
      <c r="R4" s="17" t="str">
        <f>IF('NOT Baremi'!Q19=0," ",'NOT Baremi'!Q19)</f>
        <v xml:space="preserve"> </v>
      </c>
      <c r="S4" s="17" t="str">
        <f>IF('NOT Baremi'!R19=0," ",'NOT Baremi'!R19)</f>
        <v xml:space="preserve"> </v>
      </c>
      <c r="T4" s="17" t="str">
        <f>IF('NOT Baremi'!S19=0," ",'NOT Baremi'!S19)</f>
        <v xml:space="preserve"> </v>
      </c>
      <c r="U4" s="17" t="str">
        <f>IF('NOT Baremi'!T19=0," ",'NOT Baremi'!T19)</f>
        <v xml:space="preserve"> </v>
      </c>
      <c r="V4" s="17" t="str">
        <f>IF('NOT Baremi'!U19=0," ",'NOT Baremi'!U19)</f>
        <v xml:space="preserve"> </v>
      </c>
      <c r="W4" s="17" t="str">
        <f>IF('NOT Baremi'!V19=0," ",'NOT Baremi'!V19)</f>
        <v xml:space="preserve"> </v>
      </c>
      <c r="X4" s="17" t="str">
        <f>IF('NOT Baremi'!W19=0," ",'NOT Baremi'!W19)</f>
        <v xml:space="preserve"> </v>
      </c>
      <c r="Y4" s="17" t="str">
        <f>IF('NOT Baremi'!X19=0," ",'NOT Baremi'!X19)</f>
        <v xml:space="preserve"> </v>
      </c>
      <c r="Z4" s="17" t="str">
        <f>IF('NOT Baremi'!Y19=0," ",'NOT Baremi'!Y19)</f>
        <v xml:space="preserve"> </v>
      </c>
      <c r="AA4" s="17" t="str">
        <f>IF('NOT Baremi'!Z19=0," ",'NOT Baremi'!Z19)</f>
        <v xml:space="preserve"> </v>
      </c>
      <c r="AB4" s="17" t="str">
        <f>IF('NOT Baremi'!AA19=0," ",'NOT Baremi'!AA19)</f>
        <v xml:space="preserve"> </v>
      </c>
      <c r="AC4" s="17" t="str">
        <f>IF('NOT Baremi'!AB19=0," ",'NOT Baremi'!AB19)</f>
        <v xml:space="preserve"> </v>
      </c>
      <c r="AD4" s="17" t="str">
        <f>IF('NOT Baremi'!AC19=0," ",'NOT Baremi'!AC19)</f>
        <v xml:space="preserve"> </v>
      </c>
      <c r="AE4" s="17" t="str">
        <f>IF('NOT Baremi'!AD19=0," ",'NOT Baremi'!AD19)</f>
        <v xml:space="preserve"> </v>
      </c>
      <c r="AF4" s="17" t="str">
        <f>IF('NOT Baremi'!AE19=0," ",'NOT Baremi'!AE19)</f>
        <v xml:space="preserve"> </v>
      </c>
      <c r="AG4" s="17" t="str">
        <f>IF('NOT Baremi'!AF19=0," ",'NOT Baremi'!AF19)</f>
        <v xml:space="preserve"> </v>
      </c>
      <c r="AH4" s="17" t="str">
        <f>IF('NOT Baremi'!AG19=0," ",'NOT Baremi'!AG19)</f>
        <v xml:space="preserve"> </v>
      </c>
      <c r="AI4" s="17" t="str">
        <f>IF('NOT Baremi'!AH19=0," ",'NOT Baremi'!AH19)</f>
        <v xml:space="preserve"> </v>
      </c>
      <c r="AJ4" s="17" t="str">
        <f>IF('NOT Baremi'!AI19=0," ",'NOT Baremi'!AI19)</f>
        <v xml:space="preserve"> </v>
      </c>
      <c r="AK4" s="17" t="str">
        <f>IF('NOT Baremi'!AJ19=0," ",'NOT Baremi'!AJ19)</f>
        <v xml:space="preserve"> </v>
      </c>
      <c r="AL4" s="17" t="str">
        <f>IF('NOT Baremi'!AK19=0," ",'NOT Baremi'!AK19)</f>
        <v xml:space="preserve"> </v>
      </c>
      <c r="AM4" s="17" t="str">
        <f>IF('NOT Baremi'!AL19=0," ",'NOT Baremi'!AL19)</f>
        <v xml:space="preserve"> </v>
      </c>
      <c r="AN4" s="17" t="str">
        <f>IF('NOT Baremi'!AM19=0," ",'NOT Baremi'!AM19)</f>
        <v xml:space="preserve"> </v>
      </c>
      <c r="AO4" s="17" t="str">
        <f>IF('NOT Baremi'!AN19=0," ",'NOT Baremi'!AN19)</f>
        <v xml:space="preserve"> </v>
      </c>
      <c r="AP4" s="17" t="str">
        <f>IF('NOT Baremi'!AO19=0," ",'NOT Baremi'!AO19)</f>
        <v xml:space="preserve"> </v>
      </c>
      <c r="AQ4" s="17" t="str">
        <f>IF('NOT Baremi'!AP19=0," ",'NOT Baremi'!AP19)</f>
        <v xml:space="preserve"> </v>
      </c>
      <c r="AR4" s="17" t="str">
        <f>IF('NOT Baremi'!AQ19=0," ",'NOT Baremi'!AQ19)</f>
        <v xml:space="preserve"> </v>
      </c>
      <c r="AS4" s="17" t="str">
        <f>IF('NOT Baremi'!AR19=0," ",'NOT Baremi'!AR19)</f>
        <v xml:space="preserve"> </v>
      </c>
      <c r="AT4" s="32" t="str">
        <f>IF(SUM(F4:AS4)=0," ",SUM(F4:AS4))</f>
        <v xml:space="preserve"> </v>
      </c>
      <c r="AU4" s="277" t="s">
        <v>98</v>
      </c>
    </row>
    <row r="5" spans="1:47" ht="39">
      <c r="A5" s="33" t="s">
        <v>0</v>
      </c>
      <c r="B5" s="33" t="s">
        <v>35</v>
      </c>
      <c r="C5" s="312" t="s">
        <v>26</v>
      </c>
      <c r="D5" s="312"/>
      <c r="E5" s="312"/>
      <c r="F5" s="16" t="str">
        <f>IF('NOT Baremi'!E9&gt;0,'NOT Baremi'!E8&amp;"."&amp;"SORU"," ")</f>
        <v xml:space="preserve"> </v>
      </c>
      <c r="G5" s="16" t="str">
        <f>IF('NOT Baremi'!F9&gt;0,'NOT Baremi'!F8&amp;"."&amp;"SORU"," ")</f>
        <v xml:space="preserve"> </v>
      </c>
      <c r="H5" s="16" t="str">
        <f>IF('NOT Baremi'!G9&gt;0,'NOT Baremi'!G8&amp;"."&amp;"SORU"," ")</f>
        <v xml:space="preserve"> </v>
      </c>
      <c r="I5" s="16" t="str">
        <f>IF('NOT Baremi'!H9&gt;0,'NOT Baremi'!H8&amp;"."&amp;"SORU"," ")</f>
        <v xml:space="preserve"> </v>
      </c>
      <c r="J5" s="16" t="str">
        <f>IF('NOT Baremi'!I9&gt;0,'NOT Baremi'!I8&amp;"."&amp;"SORU"," ")</f>
        <v xml:space="preserve"> </v>
      </c>
      <c r="K5" s="16" t="str">
        <f>IF('NOT Baremi'!J9&gt;0,'NOT Baremi'!J8&amp;"."&amp;"SORU"," ")</f>
        <v xml:space="preserve"> </v>
      </c>
      <c r="L5" s="16" t="str">
        <f>IF('NOT Baremi'!K9&gt;0,'NOT Baremi'!K8&amp;"."&amp;"SORU"," ")</f>
        <v xml:space="preserve"> </v>
      </c>
      <c r="M5" s="16" t="str">
        <f>IF('NOT Baremi'!L9&gt;0,'NOT Baremi'!L8&amp;"."&amp;"SORU"," ")</f>
        <v xml:space="preserve"> </v>
      </c>
      <c r="N5" s="16" t="str">
        <f>IF('NOT Baremi'!M9&gt;0,'NOT Baremi'!M8&amp;"."&amp;"SORU"," ")</f>
        <v xml:space="preserve"> </v>
      </c>
      <c r="O5" s="16" t="str">
        <f>IF('NOT Baremi'!N9&gt;0,'NOT Baremi'!N8&amp;"."&amp;"SORU"," ")</f>
        <v xml:space="preserve"> </v>
      </c>
      <c r="P5" s="16" t="str">
        <f>IF('NOT Baremi'!O9&gt;0,'NOT Baremi'!O8&amp;"."&amp;"SORU"," ")</f>
        <v xml:space="preserve"> </v>
      </c>
      <c r="Q5" s="16" t="str">
        <f>IF('NOT Baremi'!P9&gt;0,'NOT Baremi'!P8&amp;"."&amp;"SORU"," ")</f>
        <v xml:space="preserve"> </v>
      </c>
      <c r="R5" s="16" t="str">
        <f>IF('NOT Baremi'!Q9&gt;0,'NOT Baremi'!Q8&amp;"."&amp;"SORU"," ")</f>
        <v xml:space="preserve"> </v>
      </c>
      <c r="S5" s="16" t="str">
        <f>IF('NOT Baremi'!R9&gt;0,'NOT Baremi'!R8&amp;"."&amp;"SORU"," ")</f>
        <v xml:space="preserve"> </v>
      </c>
      <c r="T5" s="16" t="str">
        <f>IF('NOT Baremi'!S9&gt;0,'NOT Baremi'!S8&amp;"."&amp;"SORU"," ")</f>
        <v xml:space="preserve"> </v>
      </c>
      <c r="U5" s="16" t="str">
        <f>IF('NOT Baremi'!T9&gt;0,'NOT Baremi'!T8&amp;"."&amp;"SORU"," ")</f>
        <v xml:space="preserve"> </v>
      </c>
      <c r="V5" s="16" t="str">
        <f>IF('NOT Baremi'!U9&gt;0,'NOT Baremi'!U8&amp;"."&amp;"SORU"," ")</f>
        <v xml:space="preserve"> </v>
      </c>
      <c r="W5" s="16" t="str">
        <f>IF('NOT Baremi'!V9&gt;0,'NOT Baremi'!V8&amp;"."&amp;"SORU"," ")</f>
        <v xml:space="preserve"> </v>
      </c>
      <c r="X5" s="16" t="str">
        <f>IF('NOT Baremi'!W9&gt;0,'NOT Baremi'!W8&amp;"."&amp;"SORU"," ")</f>
        <v xml:space="preserve"> </v>
      </c>
      <c r="Y5" s="16" t="str">
        <f>IF('NOT Baremi'!X9&gt;0,'NOT Baremi'!X8&amp;"."&amp;"SORU"," ")</f>
        <v xml:space="preserve"> </v>
      </c>
      <c r="Z5" s="16" t="str">
        <f>IF('NOT Baremi'!Y9&gt;0,'NOT Baremi'!Y8&amp;"."&amp;"SORU"," ")</f>
        <v xml:space="preserve"> </v>
      </c>
      <c r="AA5" s="16" t="str">
        <f>IF('NOT Baremi'!Z9&gt;0,'NOT Baremi'!Z8&amp;"."&amp;"SORU"," ")</f>
        <v xml:space="preserve"> </v>
      </c>
      <c r="AB5" s="16" t="str">
        <f>IF('NOT Baremi'!AA9&gt;0,'NOT Baremi'!AA8&amp;"."&amp;"SORU"," ")</f>
        <v xml:space="preserve"> </v>
      </c>
      <c r="AC5" s="16" t="str">
        <f>IF('NOT Baremi'!AB9&gt;0,'NOT Baremi'!AB8&amp;"."&amp;"SORU"," ")</f>
        <v xml:space="preserve"> </v>
      </c>
      <c r="AD5" s="16" t="str">
        <f>IF('NOT Baremi'!AC9&gt;0,'NOT Baremi'!AC8&amp;"."&amp;"SORU"," ")</f>
        <v xml:space="preserve"> </v>
      </c>
      <c r="AE5" s="16" t="str">
        <f>IF('NOT Baremi'!AD9&gt;0,'NOT Baremi'!AD8&amp;"."&amp;"SORU"," ")</f>
        <v xml:space="preserve"> </v>
      </c>
      <c r="AF5" s="16" t="str">
        <f>IF('NOT Baremi'!AE9&gt;0,'NOT Baremi'!AE8&amp;"."&amp;"SORU"," ")</f>
        <v xml:space="preserve"> </v>
      </c>
      <c r="AG5" s="16" t="str">
        <f>IF('NOT Baremi'!AF9&gt;0,'NOT Baremi'!AF8&amp;"."&amp;"SORU"," ")</f>
        <v xml:space="preserve"> </v>
      </c>
      <c r="AH5" s="16" t="str">
        <f>IF('NOT Baremi'!AG9&gt;0,'NOT Baremi'!AG8&amp;"."&amp;"SORU"," ")</f>
        <v xml:space="preserve"> </v>
      </c>
      <c r="AI5" s="16" t="str">
        <f>IF('NOT Baremi'!AH9&gt;0,'NOT Baremi'!AH8&amp;"."&amp;"SORU"," ")</f>
        <v xml:space="preserve"> </v>
      </c>
      <c r="AJ5" s="16" t="str">
        <f>IF('NOT Baremi'!AI9&gt;0,'NOT Baremi'!AI8&amp;"."&amp;"SORU"," ")</f>
        <v xml:space="preserve"> </v>
      </c>
      <c r="AK5" s="16" t="str">
        <f>IF('NOT Baremi'!AJ9&gt;0,'NOT Baremi'!AJ8&amp;"."&amp;"SORU"," ")</f>
        <v xml:space="preserve"> </v>
      </c>
      <c r="AL5" s="16" t="str">
        <f>IF('NOT Baremi'!AK9&gt;0,'NOT Baremi'!AK8&amp;"."&amp;"SORU"," ")</f>
        <v xml:space="preserve"> </v>
      </c>
      <c r="AM5" s="16" t="str">
        <f>IF('NOT Baremi'!AL9&gt;0,'NOT Baremi'!AL8&amp;"."&amp;"SORU"," ")</f>
        <v xml:space="preserve"> </v>
      </c>
      <c r="AN5" s="16" t="str">
        <f>IF('NOT Baremi'!AM9&gt;0,'NOT Baremi'!AM8&amp;"."&amp;"SORU"," ")</f>
        <v xml:space="preserve"> </v>
      </c>
      <c r="AO5" s="16" t="str">
        <f>IF('NOT Baremi'!AN9&gt;0,'NOT Baremi'!AN8&amp;"."&amp;"SORU"," ")</f>
        <v xml:space="preserve"> </v>
      </c>
      <c r="AP5" s="16" t="str">
        <f>IF('NOT Baremi'!AO9&gt;0,'NOT Baremi'!AO8&amp;"."&amp;"SORU"," ")</f>
        <v xml:space="preserve"> </v>
      </c>
      <c r="AQ5" s="16" t="str">
        <f>IF('NOT Baremi'!AP9&gt;0,'NOT Baremi'!AP8&amp;"."&amp;"SORU"," ")</f>
        <v xml:space="preserve"> </v>
      </c>
      <c r="AR5" s="16" t="str">
        <f>IF('NOT Baremi'!AQ9&gt;0,'NOT Baremi'!AQ8&amp;"."&amp;"SORU"," ")</f>
        <v xml:space="preserve"> </v>
      </c>
      <c r="AS5" s="16" t="str">
        <f>IF('NOT Baremi'!AR9&gt;0,'NOT Baremi'!AR8&amp;"."&amp;"SORU"," ")</f>
        <v xml:space="preserve"> </v>
      </c>
      <c r="AT5" s="19" t="s">
        <v>30</v>
      </c>
      <c r="AU5" s="277"/>
    </row>
    <row r="6" spans="1:47" ht="12" customHeight="1">
      <c r="A6" s="34">
        <f>'S. Listesi'!E4</f>
        <v>1</v>
      </c>
      <c r="B6" s="35">
        <f>IF('S. Listesi'!F4=0," ",'S. Listesi'!F4)</f>
        <v>65</v>
      </c>
      <c r="C6" s="276" t="str">
        <f>IF('S. Listesi'!G4=0," ",'S. Listesi'!G4)</f>
        <v>HACI BAĞDINLI</v>
      </c>
      <c r="D6" s="276"/>
      <c r="E6" s="276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20" t="str">
        <f>IF(COUNTBLANK(F6:AS6)=COLUMNS(F6:AS6)," ",IF(SUM(F6:AS6)=0,0,SUM(F6:AS6)))</f>
        <v xml:space="preserve"> </v>
      </c>
      <c r="AU6" s="20" t="str">
        <f>IF(AT6=" "," ",IF(AT6&gt;=85,"Pekiyi",IF(AT6&gt;=70,"İyi",IF(AT6&gt;=55,"Orta",IF(AT6&gt;=45,"Geçer",IF(AT6&gt;=0,"Geçmez",0))))))</f>
        <v xml:space="preserve"> </v>
      </c>
    </row>
    <row r="7" spans="1:47" ht="12" customHeight="1">
      <c r="A7" s="34">
        <f>'S. Listesi'!E5</f>
        <v>2</v>
      </c>
      <c r="B7" s="35">
        <f>IF('S. Listesi'!F5=0," ",'S. Listesi'!F5)</f>
        <v>105</v>
      </c>
      <c r="C7" s="276" t="str">
        <f>IF('S. Listesi'!G5=0," ",'S. Listesi'!G5)</f>
        <v>MUHAMMED ŞÜKRÜ EROL</v>
      </c>
      <c r="D7" s="276"/>
      <c r="E7" s="276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20" t="str">
        <f t="shared" ref="AT7:AT40" si="0">IF(COUNTBLANK(F7:AS7)=COLUMNS(F7:AS7)," ",IF(SUM(F7:AS7)=0,0,SUM(F7:AS7)))</f>
        <v xml:space="preserve"> </v>
      </c>
      <c r="AU7" s="20" t="str">
        <f t="shared" ref="AU7:AU40" si="1">IF(AT7=" "," ",IF(AT7&gt;=85,"Pekiyi",IF(AT7&gt;=70,"İyi",IF(AT7&gt;=55,"Orta",IF(AT7&gt;=45,"Geçer",IF(AT7&gt;=0,"Geçmez",0))))))</f>
        <v xml:space="preserve"> </v>
      </c>
    </row>
    <row r="8" spans="1:47" ht="12" customHeight="1">
      <c r="A8" s="34">
        <f>'S. Listesi'!E6</f>
        <v>3</v>
      </c>
      <c r="B8" s="35">
        <f>IF('S. Listesi'!F6=0," ",'S. Listesi'!F6)</f>
        <v>172</v>
      </c>
      <c r="C8" s="276" t="str">
        <f>IF('S. Listesi'!G6=0," ",'S. Listesi'!G6)</f>
        <v>FURKAN HASIRCI</v>
      </c>
      <c r="D8" s="276"/>
      <c r="E8" s="276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20" t="str">
        <f t="shared" si="0"/>
        <v xml:space="preserve"> </v>
      </c>
      <c r="AU8" s="20" t="str">
        <f t="shared" si="1"/>
        <v xml:space="preserve"> </v>
      </c>
    </row>
    <row r="9" spans="1:47" ht="12" customHeight="1">
      <c r="A9" s="34">
        <f>'S. Listesi'!E7</f>
        <v>4</v>
      </c>
      <c r="B9" s="35">
        <f>IF('S. Listesi'!F7=0," ",'S. Listesi'!F7)</f>
        <v>369</v>
      </c>
      <c r="C9" s="276" t="str">
        <f>IF('S. Listesi'!G7=0," ",'S. Listesi'!G7)</f>
        <v>HADİ CAN ÖZMEN</v>
      </c>
      <c r="D9" s="276"/>
      <c r="E9" s="276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20" t="str">
        <f t="shared" si="0"/>
        <v xml:space="preserve"> </v>
      </c>
      <c r="AU9" s="20" t="str">
        <f t="shared" si="1"/>
        <v xml:space="preserve"> </v>
      </c>
    </row>
    <row r="10" spans="1:47" ht="12" customHeight="1">
      <c r="A10" s="34">
        <f>'S. Listesi'!E8</f>
        <v>5</v>
      </c>
      <c r="B10" s="35">
        <f>IF('S. Listesi'!F8=0," ",'S. Listesi'!F8)</f>
        <v>419</v>
      </c>
      <c r="C10" s="276" t="str">
        <f>IF('S. Listesi'!G8=0," ",'S. Listesi'!G8)</f>
        <v>MEHMET BAL</v>
      </c>
      <c r="D10" s="276"/>
      <c r="E10" s="276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20" t="str">
        <f t="shared" si="0"/>
        <v xml:space="preserve"> </v>
      </c>
      <c r="AU10" s="20" t="str">
        <f t="shared" si="1"/>
        <v xml:space="preserve"> </v>
      </c>
    </row>
    <row r="11" spans="1:47" ht="12" customHeight="1">
      <c r="A11" s="34">
        <f>'S. Listesi'!E9</f>
        <v>6</v>
      </c>
      <c r="B11" s="35">
        <f>IF('S. Listesi'!F9=0," ",'S. Listesi'!F9)</f>
        <v>706</v>
      </c>
      <c r="C11" s="276" t="str">
        <f>IF('S. Listesi'!G9=0," ",'S. Listesi'!G9)</f>
        <v>RIZA EMİN ÇIRPANLI</v>
      </c>
      <c r="D11" s="276"/>
      <c r="E11" s="276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20" t="str">
        <f t="shared" si="0"/>
        <v xml:space="preserve"> </v>
      </c>
      <c r="AU11" s="20" t="str">
        <f t="shared" si="1"/>
        <v xml:space="preserve"> </v>
      </c>
    </row>
    <row r="12" spans="1:47" ht="12" customHeight="1">
      <c r="A12" s="34" t="str">
        <f>'S. Listesi'!E10</f>
        <v xml:space="preserve"> </v>
      </c>
      <c r="B12" s="35" t="str">
        <f>IF('S. Listesi'!F10=0," ",'S. Listesi'!F10)</f>
        <v xml:space="preserve"> </v>
      </c>
      <c r="C12" s="276" t="str">
        <f>IF('S. Listesi'!G10=0," ",'S. Listesi'!G10)</f>
        <v xml:space="preserve"> </v>
      </c>
      <c r="D12" s="276"/>
      <c r="E12" s="276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20" t="str">
        <f t="shared" si="0"/>
        <v xml:space="preserve"> </v>
      </c>
      <c r="AU12" s="20" t="str">
        <f t="shared" si="1"/>
        <v xml:space="preserve"> </v>
      </c>
    </row>
    <row r="13" spans="1:47" ht="12" customHeight="1">
      <c r="A13" s="34" t="str">
        <f>'S. Listesi'!E11</f>
        <v xml:space="preserve"> </v>
      </c>
      <c r="B13" s="35" t="str">
        <f>IF('S. Listesi'!F11=0," ",'S. Listesi'!F11)</f>
        <v xml:space="preserve"> </v>
      </c>
      <c r="C13" s="276" t="str">
        <f>IF('S. Listesi'!G11=0," ",'S. Listesi'!G11)</f>
        <v xml:space="preserve"> </v>
      </c>
      <c r="D13" s="276"/>
      <c r="E13" s="276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20" t="str">
        <f t="shared" si="0"/>
        <v xml:space="preserve"> </v>
      </c>
      <c r="AU13" s="20" t="str">
        <f t="shared" si="1"/>
        <v xml:space="preserve"> </v>
      </c>
    </row>
    <row r="14" spans="1:47" ht="12" customHeight="1">
      <c r="A14" s="34" t="str">
        <f>'S. Listesi'!E12</f>
        <v xml:space="preserve"> </v>
      </c>
      <c r="B14" s="35" t="str">
        <f>IF('S. Listesi'!F12=0," ",'S. Listesi'!F12)</f>
        <v xml:space="preserve"> </v>
      </c>
      <c r="C14" s="276" t="str">
        <f>IF('S. Listesi'!G12=0," ",'S. Listesi'!G12)</f>
        <v xml:space="preserve"> </v>
      </c>
      <c r="D14" s="276"/>
      <c r="E14" s="276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20" t="str">
        <f t="shared" si="0"/>
        <v xml:space="preserve"> </v>
      </c>
      <c r="AU14" s="20" t="str">
        <f t="shared" si="1"/>
        <v xml:space="preserve"> </v>
      </c>
    </row>
    <row r="15" spans="1:47" ht="12" customHeight="1">
      <c r="A15" s="34" t="str">
        <f>'S. Listesi'!E13</f>
        <v xml:space="preserve"> </v>
      </c>
      <c r="B15" s="35" t="str">
        <f>IF('S. Listesi'!F13=0," ",'S. Listesi'!F13)</f>
        <v xml:space="preserve"> </v>
      </c>
      <c r="C15" s="276" t="str">
        <f>IF('S. Listesi'!G13=0," ",'S. Listesi'!G13)</f>
        <v xml:space="preserve"> </v>
      </c>
      <c r="D15" s="276"/>
      <c r="E15" s="276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20" t="str">
        <f t="shared" si="0"/>
        <v xml:space="preserve"> </v>
      </c>
      <c r="AU15" s="20" t="str">
        <f t="shared" si="1"/>
        <v xml:space="preserve"> </v>
      </c>
    </row>
    <row r="16" spans="1:47" ht="12" customHeight="1">
      <c r="A16" s="34" t="str">
        <f>'S. Listesi'!E14</f>
        <v xml:space="preserve"> </v>
      </c>
      <c r="B16" s="35" t="str">
        <f>IF('S. Listesi'!F14=0," ",'S. Listesi'!F14)</f>
        <v xml:space="preserve"> </v>
      </c>
      <c r="C16" s="276" t="str">
        <f>IF('S. Listesi'!G14=0," ",'S. Listesi'!G14)</f>
        <v xml:space="preserve"> </v>
      </c>
      <c r="D16" s="276"/>
      <c r="E16" s="276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20" t="str">
        <f t="shared" si="0"/>
        <v xml:space="preserve"> </v>
      </c>
      <c r="AU16" s="20" t="str">
        <f t="shared" si="1"/>
        <v xml:space="preserve"> </v>
      </c>
    </row>
    <row r="17" spans="1:47" ht="12" customHeight="1">
      <c r="A17" s="34" t="str">
        <f>'S. Listesi'!E15</f>
        <v xml:space="preserve"> </v>
      </c>
      <c r="B17" s="35" t="str">
        <f>IF('S. Listesi'!F15=0," ",'S. Listesi'!F15)</f>
        <v xml:space="preserve"> </v>
      </c>
      <c r="C17" s="276" t="str">
        <f>IF('S. Listesi'!G15=0," ",'S. Listesi'!G15)</f>
        <v xml:space="preserve"> </v>
      </c>
      <c r="D17" s="276"/>
      <c r="E17" s="276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20" t="str">
        <f t="shared" si="0"/>
        <v xml:space="preserve"> </v>
      </c>
      <c r="AU17" s="20" t="str">
        <f t="shared" si="1"/>
        <v xml:space="preserve"> </v>
      </c>
    </row>
    <row r="18" spans="1:47" ht="12" customHeight="1">
      <c r="A18" s="34" t="str">
        <f>'S. Listesi'!E16</f>
        <v xml:space="preserve"> </v>
      </c>
      <c r="B18" s="35" t="str">
        <f>IF('S. Listesi'!F16=0," ",'S. Listesi'!F16)</f>
        <v xml:space="preserve"> </v>
      </c>
      <c r="C18" s="276" t="str">
        <f>IF('S. Listesi'!G16=0," ",'S. Listesi'!G16)</f>
        <v xml:space="preserve"> </v>
      </c>
      <c r="D18" s="276"/>
      <c r="E18" s="276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20" t="str">
        <f t="shared" si="0"/>
        <v xml:space="preserve"> </v>
      </c>
      <c r="AU18" s="20" t="str">
        <f t="shared" si="1"/>
        <v xml:space="preserve"> </v>
      </c>
    </row>
    <row r="19" spans="1:47" ht="12" customHeight="1">
      <c r="A19" s="34" t="str">
        <f>'S. Listesi'!E17</f>
        <v xml:space="preserve"> </v>
      </c>
      <c r="B19" s="35" t="str">
        <f>IF('S. Listesi'!F17=0," ",'S. Listesi'!F17)</f>
        <v xml:space="preserve"> </v>
      </c>
      <c r="C19" s="276" t="str">
        <f>IF('S. Listesi'!G17=0," ",'S. Listesi'!G17)</f>
        <v xml:space="preserve"> </v>
      </c>
      <c r="D19" s="276"/>
      <c r="E19" s="276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20" t="str">
        <f t="shared" si="0"/>
        <v xml:space="preserve"> </v>
      </c>
      <c r="AU19" s="20" t="str">
        <f t="shared" si="1"/>
        <v xml:space="preserve"> </v>
      </c>
    </row>
    <row r="20" spans="1:47" ht="12" customHeight="1">
      <c r="A20" s="34" t="str">
        <f>'S. Listesi'!E18</f>
        <v xml:space="preserve"> </v>
      </c>
      <c r="B20" s="35" t="str">
        <f>IF('S. Listesi'!F18=0," ",'S. Listesi'!F18)</f>
        <v xml:space="preserve"> </v>
      </c>
      <c r="C20" s="276" t="str">
        <f>IF('S. Listesi'!G18=0," ",'S. Listesi'!G18)</f>
        <v xml:space="preserve"> </v>
      </c>
      <c r="D20" s="276"/>
      <c r="E20" s="276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20" t="str">
        <f t="shared" si="0"/>
        <v xml:space="preserve"> </v>
      </c>
      <c r="AU20" s="20" t="str">
        <f t="shared" si="1"/>
        <v xml:space="preserve"> </v>
      </c>
    </row>
    <row r="21" spans="1:47" ht="12" customHeight="1">
      <c r="A21" s="34" t="str">
        <f>'S. Listesi'!E19</f>
        <v xml:space="preserve"> </v>
      </c>
      <c r="B21" s="35" t="str">
        <f>IF('S. Listesi'!F19=0," ",'S. Listesi'!F19)</f>
        <v xml:space="preserve"> </v>
      </c>
      <c r="C21" s="276" t="str">
        <f>IF('S. Listesi'!G19=0," ",'S. Listesi'!G19)</f>
        <v xml:space="preserve"> </v>
      </c>
      <c r="D21" s="276"/>
      <c r="E21" s="276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20" t="str">
        <f t="shared" si="0"/>
        <v xml:space="preserve"> </v>
      </c>
      <c r="AU21" s="20" t="str">
        <f t="shared" si="1"/>
        <v xml:space="preserve"> </v>
      </c>
    </row>
    <row r="22" spans="1:47" ht="12" customHeight="1">
      <c r="A22" s="34" t="str">
        <f>'S. Listesi'!E20</f>
        <v xml:space="preserve"> </v>
      </c>
      <c r="B22" s="35" t="str">
        <f>IF('S. Listesi'!F20=0," ",'S. Listesi'!F20)</f>
        <v xml:space="preserve"> </v>
      </c>
      <c r="C22" s="276" t="str">
        <f>IF('S. Listesi'!G20=0," ",'S. Listesi'!G20)</f>
        <v xml:space="preserve"> </v>
      </c>
      <c r="D22" s="276"/>
      <c r="E22" s="276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20" t="str">
        <f t="shared" si="0"/>
        <v xml:space="preserve"> </v>
      </c>
      <c r="AU22" s="20" t="str">
        <f t="shared" si="1"/>
        <v xml:space="preserve"> </v>
      </c>
    </row>
    <row r="23" spans="1:47" ht="12" customHeight="1">
      <c r="A23" s="34" t="str">
        <f>'S. Listesi'!E21</f>
        <v xml:space="preserve"> </v>
      </c>
      <c r="B23" s="35" t="str">
        <f>IF('S. Listesi'!F21=0," ",'S. Listesi'!F21)</f>
        <v xml:space="preserve"> </v>
      </c>
      <c r="C23" s="276" t="str">
        <f>IF('S. Listesi'!G21=0," ",'S. Listesi'!G21)</f>
        <v xml:space="preserve"> </v>
      </c>
      <c r="D23" s="276"/>
      <c r="E23" s="276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20" t="str">
        <f t="shared" si="0"/>
        <v xml:space="preserve"> </v>
      </c>
      <c r="AU23" s="20" t="str">
        <f t="shared" si="1"/>
        <v xml:space="preserve"> </v>
      </c>
    </row>
    <row r="24" spans="1:47" ht="12" customHeight="1">
      <c r="A24" s="34" t="str">
        <f>'S. Listesi'!E22</f>
        <v xml:space="preserve"> </v>
      </c>
      <c r="B24" s="35" t="str">
        <f>IF('S. Listesi'!F22=0," ",'S. Listesi'!F22)</f>
        <v xml:space="preserve"> </v>
      </c>
      <c r="C24" s="276" t="str">
        <f>IF('S. Listesi'!G22=0," ",'S. Listesi'!G22)</f>
        <v xml:space="preserve"> </v>
      </c>
      <c r="D24" s="276"/>
      <c r="E24" s="276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20" t="str">
        <f t="shared" si="0"/>
        <v xml:space="preserve"> </v>
      </c>
      <c r="AU24" s="20" t="str">
        <f t="shared" si="1"/>
        <v xml:space="preserve"> </v>
      </c>
    </row>
    <row r="25" spans="1:47" ht="12" customHeight="1">
      <c r="A25" s="34" t="str">
        <f>'S. Listesi'!E23</f>
        <v xml:space="preserve"> </v>
      </c>
      <c r="B25" s="35" t="str">
        <f>IF('S. Listesi'!F23=0," ",'S. Listesi'!F23)</f>
        <v xml:space="preserve"> </v>
      </c>
      <c r="C25" s="276" t="str">
        <f>IF('S. Listesi'!G23=0," ",'S. Listesi'!G23)</f>
        <v xml:space="preserve"> </v>
      </c>
      <c r="D25" s="276"/>
      <c r="E25" s="276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20" t="str">
        <f t="shared" si="0"/>
        <v xml:space="preserve"> </v>
      </c>
      <c r="AU25" s="20" t="str">
        <f t="shared" si="1"/>
        <v xml:space="preserve"> </v>
      </c>
    </row>
    <row r="26" spans="1:47" ht="12" customHeight="1">
      <c r="A26" s="34" t="str">
        <f>'S. Listesi'!E24</f>
        <v xml:space="preserve"> </v>
      </c>
      <c r="B26" s="35" t="str">
        <f>IF('S. Listesi'!F24=0," ",'S. Listesi'!F24)</f>
        <v xml:space="preserve"> </v>
      </c>
      <c r="C26" s="276" t="str">
        <f>IF('S. Listesi'!G24=0," ",'S. Listesi'!G24)</f>
        <v xml:space="preserve"> </v>
      </c>
      <c r="D26" s="276"/>
      <c r="E26" s="276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20" t="str">
        <f t="shared" si="0"/>
        <v xml:space="preserve"> </v>
      </c>
      <c r="AU26" s="20" t="str">
        <f t="shared" si="1"/>
        <v xml:space="preserve"> </v>
      </c>
    </row>
    <row r="27" spans="1:47" ht="12" customHeight="1">
      <c r="A27" s="34" t="str">
        <f>'S. Listesi'!E25</f>
        <v xml:space="preserve"> </v>
      </c>
      <c r="B27" s="35" t="str">
        <f>IF('S. Listesi'!F25=0," ",'S. Listesi'!F25)</f>
        <v xml:space="preserve"> </v>
      </c>
      <c r="C27" s="276" t="str">
        <f>IF('S. Listesi'!G25=0," ",'S. Listesi'!G25)</f>
        <v xml:space="preserve"> </v>
      </c>
      <c r="D27" s="276"/>
      <c r="E27" s="276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20" t="str">
        <f t="shared" si="0"/>
        <v xml:space="preserve"> </v>
      </c>
      <c r="AU27" s="20" t="str">
        <f t="shared" si="1"/>
        <v xml:space="preserve"> </v>
      </c>
    </row>
    <row r="28" spans="1:47" ht="12" customHeight="1">
      <c r="A28" s="34" t="str">
        <f>'S. Listesi'!E26</f>
        <v xml:space="preserve"> </v>
      </c>
      <c r="B28" s="35" t="str">
        <f>IF('S. Listesi'!F26=0," ",'S. Listesi'!F26)</f>
        <v xml:space="preserve"> </v>
      </c>
      <c r="C28" s="276" t="str">
        <f>IF('S. Listesi'!G26=0," ",'S. Listesi'!G26)</f>
        <v xml:space="preserve"> </v>
      </c>
      <c r="D28" s="276"/>
      <c r="E28" s="276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20" t="str">
        <f t="shared" si="0"/>
        <v xml:space="preserve"> </v>
      </c>
      <c r="AU28" s="20" t="str">
        <f t="shared" si="1"/>
        <v xml:space="preserve"> </v>
      </c>
    </row>
    <row r="29" spans="1:47" ht="12" customHeight="1">
      <c r="A29" s="34" t="str">
        <f>'S. Listesi'!E27</f>
        <v xml:space="preserve"> </v>
      </c>
      <c r="B29" s="35" t="str">
        <f>IF('S. Listesi'!F27=0," ",'S. Listesi'!F27)</f>
        <v xml:space="preserve"> </v>
      </c>
      <c r="C29" s="278" t="str">
        <f>IF('S. Listesi'!G27=0," ",'S. Listesi'!G27)</f>
        <v xml:space="preserve"> </v>
      </c>
      <c r="D29" s="279"/>
      <c r="E29" s="280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20" t="str">
        <f t="shared" si="0"/>
        <v xml:space="preserve"> </v>
      </c>
      <c r="AU29" s="20" t="str">
        <f t="shared" si="1"/>
        <v xml:space="preserve"> </v>
      </c>
    </row>
    <row r="30" spans="1:47" ht="12" customHeight="1">
      <c r="A30" s="34" t="str">
        <f>'S. Listesi'!E28</f>
        <v xml:space="preserve"> </v>
      </c>
      <c r="B30" s="35" t="str">
        <f>IF('S. Listesi'!F28=0," ",'S. Listesi'!F28)</f>
        <v xml:space="preserve"> </v>
      </c>
      <c r="C30" s="278" t="str">
        <f>IF('S. Listesi'!G28=0," ",'S. Listesi'!G28)</f>
        <v xml:space="preserve"> </v>
      </c>
      <c r="D30" s="279"/>
      <c r="E30" s="280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20" t="str">
        <f t="shared" si="0"/>
        <v xml:space="preserve"> </v>
      </c>
      <c r="AU30" s="20" t="str">
        <f t="shared" si="1"/>
        <v xml:space="preserve"> </v>
      </c>
    </row>
    <row r="31" spans="1:47" ht="12" customHeight="1">
      <c r="A31" s="34" t="str">
        <f>'S. Listesi'!E29</f>
        <v xml:space="preserve"> </v>
      </c>
      <c r="B31" s="35" t="str">
        <f>IF('S. Listesi'!F29=0," ",'S. Listesi'!F29)</f>
        <v xml:space="preserve"> </v>
      </c>
      <c r="C31" s="278" t="str">
        <f>IF('S. Listesi'!G29=0," ",'S. Listesi'!G29)</f>
        <v xml:space="preserve"> </v>
      </c>
      <c r="D31" s="279"/>
      <c r="E31" s="280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20" t="str">
        <f t="shared" si="0"/>
        <v xml:space="preserve"> </v>
      </c>
      <c r="AU31" s="20" t="str">
        <f t="shared" si="1"/>
        <v xml:space="preserve"> </v>
      </c>
    </row>
    <row r="32" spans="1:47" ht="12" customHeight="1">
      <c r="A32" s="34" t="str">
        <f>'S. Listesi'!E30</f>
        <v xml:space="preserve"> </v>
      </c>
      <c r="B32" s="35" t="str">
        <f>IF('S. Listesi'!F30=0," ",'S. Listesi'!F30)</f>
        <v xml:space="preserve"> </v>
      </c>
      <c r="C32" s="278" t="str">
        <f>IF('S. Listesi'!G30=0," ",'S. Listesi'!G30)</f>
        <v xml:space="preserve"> </v>
      </c>
      <c r="D32" s="279"/>
      <c r="E32" s="280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20" t="str">
        <f t="shared" si="0"/>
        <v xml:space="preserve"> </v>
      </c>
      <c r="AU32" s="20" t="str">
        <f t="shared" si="1"/>
        <v xml:space="preserve"> </v>
      </c>
    </row>
    <row r="33" spans="1:47" ht="12" customHeight="1">
      <c r="A33" s="34" t="str">
        <f>'S. Listesi'!E31</f>
        <v xml:space="preserve"> </v>
      </c>
      <c r="B33" s="35" t="str">
        <f>IF('S. Listesi'!F31=0," ",'S. Listesi'!F31)</f>
        <v xml:space="preserve"> </v>
      </c>
      <c r="C33" s="278" t="str">
        <f>IF('S. Listesi'!G31=0," ",'S. Listesi'!G31)</f>
        <v xml:space="preserve"> </v>
      </c>
      <c r="D33" s="279"/>
      <c r="E33" s="280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20" t="str">
        <f t="shared" si="0"/>
        <v xml:space="preserve"> </v>
      </c>
      <c r="AU33" s="20" t="str">
        <f t="shared" si="1"/>
        <v xml:space="preserve"> </v>
      </c>
    </row>
    <row r="34" spans="1:47" ht="12" customHeight="1">
      <c r="A34" s="34" t="str">
        <f>'S. Listesi'!E32</f>
        <v xml:space="preserve"> </v>
      </c>
      <c r="B34" s="35" t="str">
        <f>IF('S. Listesi'!F32=0," ",'S. Listesi'!F32)</f>
        <v xml:space="preserve"> </v>
      </c>
      <c r="C34" s="278" t="str">
        <f>IF('S. Listesi'!G32=0," ",'S. Listesi'!G32)</f>
        <v xml:space="preserve"> </v>
      </c>
      <c r="D34" s="279"/>
      <c r="E34" s="280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20" t="str">
        <f t="shared" si="0"/>
        <v xml:space="preserve"> </v>
      </c>
      <c r="AU34" s="20" t="str">
        <f t="shared" si="1"/>
        <v xml:space="preserve"> </v>
      </c>
    </row>
    <row r="35" spans="1:47" ht="12" customHeight="1">
      <c r="A35" s="34" t="str">
        <f>'S. Listesi'!E33</f>
        <v xml:space="preserve"> </v>
      </c>
      <c r="B35" s="35" t="str">
        <f>IF('S. Listesi'!F33=0," ",'S. Listesi'!F33)</f>
        <v xml:space="preserve"> </v>
      </c>
      <c r="C35" s="278" t="str">
        <f>IF('S. Listesi'!G33=0," ",'S. Listesi'!G33)</f>
        <v xml:space="preserve"> </v>
      </c>
      <c r="D35" s="279"/>
      <c r="E35" s="280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20" t="str">
        <f t="shared" si="0"/>
        <v xml:space="preserve"> </v>
      </c>
      <c r="AU35" s="20" t="str">
        <f t="shared" si="1"/>
        <v xml:space="preserve"> </v>
      </c>
    </row>
    <row r="36" spans="1:47" ht="12" customHeight="1">
      <c r="A36" s="34" t="str">
        <f>'S. Listesi'!E34</f>
        <v xml:space="preserve"> </v>
      </c>
      <c r="B36" s="35" t="str">
        <f>IF('S. Listesi'!F34=0," ",'S. Listesi'!F34)</f>
        <v xml:space="preserve"> </v>
      </c>
      <c r="C36" s="278" t="str">
        <f>IF('S. Listesi'!G34=0," ",'S. Listesi'!G34)</f>
        <v xml:space="preserve"> </v>
      </c>
      <c r="D36" s="279"/>
      <c r="E36" s="280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20" t="str">
        <f t="shared" si="0"/>
        <v xml:space="preserve"> </v>
      </c>
      <c r="AU36" s="20" t="str">
        <f t="shared" si="1"/>
        <v xml:space="preserve"> </v>
      </c>
    </row>
    <row r="37" spans="1:47" ht="12" customHeight="1">
      <c r="A37" s="34" t="str">
        <f>'S. Listesi'!E35</f>
        <v xml:space="preserve"> </v>
      </c>
      <c r="B37" s="35" t="str">
        <f>IF('S. Listesi'!F35=0," ",'S. Listesi'!F35)</f>
        <v xml:space="preserve"> </v>
      </c>
      <c r="C37" s="278" t="str">
        <f>IF('S. Listesi'!G35=0," ",'S. Listesi'!G35)</f>
        <v xml:space="preserve"> </v>
      </c>
      <c r="D37" s="279"/>
      <c r="E37" s="280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20" t="str">
        <f t="shared" si="0"/>
        <v xml:space="preserve"> </v>
      </c>
      <c r="AU37" s="20" t="str">
        <f t="shared" si="1"/>
        <v xml:space="preserve"> </v>
      </c>
    </row>
    <row r="38" spans="1:47" ht="12" customHeight="1">
      <c r="A38" s="34" t="str">
        <f>'S. Listesi'!E36</f>
        <v xml:space="preserve"> </v>
      </c>
      <c r="B38" s="35" t="str">
        <f>IF('S. Listesi'!F36=0," ",'S. Listesi'!F36)</f>
        <v xml:space="preserve"> </v>
      </c>
      <c r="C38" s="278" t="str">
        <f>IF('S. Listesi'!G36=0," ",'S. Listesi'!G36)</f>
        <v xml:space="preserve"> </v>
      </c>
      <c r="D38" s="279"/>
      <c r="E38" s="280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20" t="str">
        <f t="shared" si="0"/>
        <v xml:space="preserve"> </v>
      </c>
      <c r="AU38" s="20" t="str">
        <f t="shared" si="1"/>
        <v xml:space="preserve"> </v>
      </c>
    </row>
    <row r="39" spans="1:47" ht="12" customHeight="1">
      <c r="A39" s="34" t="str">
        <f>'S. Listesi'!E37</f>
        <v xml:space="preserve"> </v>
      </c>
      <c r="B39" s="35" t="str">
        <f>IF('S. Listesi'!F37=0," ",'S. Listesi'!F37)</f>
        <v xml:space="preserve"> </v>
      </c>
      <c r="C39" s="278" t="str">
        <f>IF('S. Listesi'!G37=0," ",'S. Listesi'!G37)</f>
        <v xml:space="preserve"> </v>
      </c>
      <c r="D39" s="279"/>
      <c r="E39" s="280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20" t="str">
        <f t="shared" si="0"/>
        <v xml:space="preserve"> </v>
      </c>
      <c r="AU39" s="20" t="str">
        <f t="shared" si="1"/>
        <v xml:space="preserve"> </v>
      </c>
    </row>
    <row r="40" spans="1:47" ht="12" customHeight="1">
      <c r="A40" s="34" t="str">
        <f>'S. Listesi'!E38</f>
        <v xml:space="preserve"> </v>
      </c>
      <c r="B40" s="35" t="str">
        <f>IF('S. Listesi'!F38=0," ",'S. Listesi'!F38)</f>
        <v xml:space="preserve"> </v>
      </c>
      <c r="C40" s="278" t="str">
        <f>IF('S. Listesi'!G38=0," ",'S. Listesi'!G38)</f>
        <v xml:space="preserve"> </v>
      </c>
      <c r="D40" s="279"/>
      <c r="E40" s="280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20" t="str">
        <f t="shared" si="0"/>
        <v xml:space="preserve"> </v>
      </c>
      <c r="AU40" s="20" t="str">
        <f t="shared" si="1"/>
        <v xml:space="preserve"> </v>
      </c>
    </row>
    <row r="41" spans="1:47" ht="39.75" customHeight="1">
      <c r="A41" s="283" t="s">
        <v>20</v>
      </c>
      <c r="B41" s="284"/>
      <c r="C41" s="284"/>
      <c r="D41" s="284"/>
      <c r="E41" s="285"/>
      <c r="F41" s="18" t="str">
        <f t="shared" ref="F41:AS41" si="2">F5</f>
        <v xml:space="preserve"> </v>
      </c>
      <c r="G41" s="18" t="str">
        <f t="shared" si="2"/>
        <v xml:space="preserve"> </v>
      </c>
      <c r="H41" s="18" t="str">
        <f t="shared" si="2"/>
        <v xml:space="preserve"> </v>
      </c>
      <c r="I41" s="18" t="str">
        <f t="shared" si="2"/>
        <v xml:space="preserve"> </v>
      </c>
      <c r="J41" s="18" t="str">
        <f t="shared" si="2"/>
        <v xml:space="preserve"> </v>
      </c>
      <c r="K41" s="18" t="str">
        <f t="shared" si="2"/>
        <v xml:space="preserve"> </v>
      </c>
      <c r="L41" s="18" t="str">
        <f t="shared" si="2"/>
        <v xml:space="preserve"> </v>
      </c>
      <c r="M41" s="18" t="str">
        <f t="shared" si="2"/>
        <v xml:space="preserve"> </v>
      </c>
      <c r="N41" s="18" t="str">
        <f t="shared" si="2"/>
        <v xml:space="preserve"> </v>
      </c>
      <c r="O41" s="18" t="str">
        <f t="shared" si="2"/>
        <v xml:space="preserve"> </v>
      </c>
      <c r="P41" s="18" t="str">
        <f t="shared" si="2"/>
        <v xml:space="preserve"> </v>
      </c>
      <c r="Q41" s="18" t="str">
        <f t="shared" si="2"/>
        <v xml:space="preserve"> </v>
      </c>
      <c r="R41" s="18" t="str">
        <f t="shared" si="2"/>
        <v xml:space="preserve"> </v>
      </c>
      <c r="S41" s="18" t="str">
        <f t="shared" si="2"/>
        <v xml:space="preserve"> </v>
      </c>
      <c r="T41" s="18" t="str">
        <f t="shared" si="2"/>
        <v xml:space="preserve"> </v>
      </c>
      <c r="U41" s="18" t="str">
        <f t="shared" si="2"/>
        <v xml:space="preserve"> </v>
      </c>
      <c r="V41" s="18" t="str">
        <f t="shared" si="2"/>
        <v xml:space="preserve"> </v>
      </c>
      <c r="W41" s="18" t="str">
        <f t="shared" si="2"/>
        <v xml:space="preserve"> </v>
      </c>
      <c r="X41" s="18" t="str">
        <f t="shared" si="2"/>
        <v xml:space="preserve"> </v>
      </c>
      <c r="Y41" s="18" t="str">
        <f t="shared" si="2"/>
        <v xml:space="preserve"> </v>
      </c>
      <c r="Z41" s="18" t="str">
        <f t="shared" si="2"/>
        <v xml:space="preserve"> </v>
      </c>
      <c r="AA41" s="18" t="str">
        <f t="shared" si="2"/>
        <v xml:space="preserve"> </v>
      </c>
      <c r="AB41" s="18" t="str">
        <f t="shared" si="2"/>
        <v xml:space="preserve"> </v>
      </c>
      <c r="AC41" s="18" t="str">
        <f t="shared" si="2"/>
        <v xml:space="preserve"> </v>
      </c>
      <c r="AD41" s="18" t="str">
        <f t="shared" si="2"/>
        <v xml:space="preserve"> </v>
      </c>
      <c r="AE41" s="18" t="str">
        <f t="shared" si="2"/>
        <v xml:space="preserve"> </v>
      </c>
      <c r="AF41" s="18" t="str">
        <f t="shared" si="2"/>
        <v xml:space="preserve"> </v>
      </c>
      <c r="AG41" s="18" t="str">
        <f t="shared" si="2"/>
        <v xml:space="preserve"> </v>
      </c>
      <c r="AH41" s="18" t="str">
        <f t="shared" si="2"/>
        <v xml:space="preserve"> </v>
      </c>
      <c r="AI41" s="18" t="str">
        <f t="shared" si="2"/>
        <v xml:space="preserve"> </v>
      </c>
      <c r="AJ41" s="18" t="str">
        <f t="shared" si="2"/>
        <v xml:space="preserve"> </v>
      </c>
      <c r="AK41" s="18" t="str">
        <f t="shared" si="2"/>
        <v xml:space="preserve"> </v>
      </c>
      <c r="AL41" s="18" t="str">
        <f t="shared" si="2"/>
        <v xml:space="preserve"> </v>
      </c>
      <c r="AM41" s="18" t="str">
        <f t="shared" si="2"/>
        <v xml:space="preserve"> </v>
      </c>
      <c r="AN41" s="18" t="str">
        <f t="shared" si="2"/>
        <v xml:space="preserve"> </v>
      </c>
      <c r="AO41" s="18" t="str">
        <f t="shared" si="2"/>
        <v xml:space="preserve"> </v>
      </c>
      <c r="AP41" s="18" t="str">
        <f t="shared" si="2"/>
        <v xml:space="preserve"> </v>
      </c>
      <c r="AQ41" s="18" t="str">
        <f t="shared" si="2"/>
        <v xml:space="preserve"> </v>
      </c>
      <c r="AR41" s="18" t="str">
        <f t="shared" si="2"/>
        <v xml:space="preserve"> </v>
      </c>
      <c r="AS41" s="18" t="str">
        <f t="shared" si="2"/>
        <v xml:space="preserve"> </v>
      </c>
      <c r="AT41" s="15"/>
      <c r="AU41" s="15"/>
    </row>
    <row r="42" spans="1:47" ht="19.5" customHeight="1">
      <c r="A42" s="287" t="s">
        <v>29</v>
      </c>
      <c r="B42" s="287"/>
      <c r="C42" s="287"/>
      <c r="D42" s="287"/>
      <c r="E42" s="287"/>
      <c r="F42" s="5" t="str">
        <f t="shared" ref="F42:AS42" si="3">IF(COUNTBLANK(F6:F40)=ROWS(F6:F40)," ",SUM(F6:F40))</f>
        <v xml:space="preserve"> </v>
      </c>
      <c r="G42" s="5" t="str">
        <f t="shared" si="3"/>
        <v xml:space="preserve"> </v>
      </c>
      <c r="H42" s="5" t="str">
        <f t="shared" si="3"/>
        <v xml:space="preserve"> </v>
      </c>
      <c r="I42" s="5" t="str">
        <f t="shared" si="3"/>
        <v xml:space="preserve"> </v>
      </c>
      <c r="J42" s="5" t="str">
        <f t="shared" si="3"/>
        <v xml:space="preserve"> </v>
      </c>
      <c r="K42" s="5" t="str">
        <f t="shared" si="3"/>
        <v xml:space="preserve"> </v>
      </c>
      <c r="L42" s="5" t="str">
        <f t="shared" si="3"/>
        <v xml:space="preserve"> </v>
      </c>
      <c r="M42" s="5" t="str">
        <f t="shared" si="3"/>
        <v xml:space="preserve"> </v>
      </c>
      <c r="N42" s="5" t="str">
        <f t="shared" si="3"/>
        <v xml:space="preserve"> </v>
      </c>
      <c r="O42" s="5" t="str">
        <f t="shared" si="3"/>
        <v xml:space="preserve"> </v>
      </c>
      <c r="P42" s="5" t="str">
        <f t="shared" si="3"/>
        <v xml:space="preserve"> </v>
      </c>
      <c r="Q42" s="5" t="str">
        <f t="shared" si="3"/>
        <v xml:space="preserve"> </v>
      </c>
      <c r="R42" s="5" t="str">
        <f t="shared" si="3"/>
        <v xml:space="preserve"> </v>
      </c>
      <c r="S42" s="5" t="str">
        <f t="shared" si="3"/>
        <v xml:space="preserve"> </v>
      </c>
      <c r="T42" s="5" t="str">
        <f t="shared" si="3"/>
        <v xml:space="preserve"> </v>
      </c>
      <c r="U42" s="5" t="str">
        <f t="shared" si="3"/>
        <v xml:space="preserve"> </v>
      </c>
      <c r="V42" s="5" t="str">
        <f t="shared" si="3"/>
        <v xml:space="preserve"> </v>
      </c>
      <c r="W42" s="5" t="str">
        <f t="shared" si="3"/>
        <v xml:space="preserve"> </v>
      </c>
      <c r="X42" s="5" t="str">
        <f t="shared" si="3"/>
        <v xml:space="preserve"> </v>
      </c>
      <c r="Y42" s="5" t="str">
        <f t="shared" si="3"/>
        <v xml:space="preserve"> </v>
      </c>
      <c r="Z42" s="5" t="str">
        <f t="shared" si="3"/>
        <v xml:space="preserve"> </v>
      </c>
      <c r="AA42" s="5" t="str">
        <f t="shared" si="3"/>
        <v xml:space="preserve"> </v>
      </c>
      <c r="AB42" s="5" t="str">
        <f t="shared" si="3"/>
        <v xml:space="preserve"> </v>
      </c>
      <c r="AC42" s="5" t="str">
        <f t="shared" si="3"/>
        <v xml:space="preserve"> </v>
      </c>
      <c r="AD42" s="5" t="str">
        <f t="shared" si="3"/>
        <v xml:space="preserve"> </v>
      </c>
      <c r="AE42" s="5" t="str">
        <f t="shared" si="3"/>
        <v xml:space="preserve"> </v>
      </c>
      <c r="AF42" s="5" t="str">
        <f t="shared" si="3"/>
        <v xml:space="preserve"> </v>
      </c>
      <c r="AG42" s="5" t="str">
        <f t="shared" si="3"/>
        <v xml:space="preserve"> </v>
      </c>
      <c r="AH42" s="5" t="str">
        <f t="shared" si="3"/>
        <v xml:space="preserve"> </v>
      </c>
      <c r="AI42" s="5" t="str">
        <f t="shared" si="3"/>
        <v xml:space="preserve"> </v>
      </c>
      <c r="AJ42" s="5" t="str">
        <f t="shared" si="3"/>
        <v xml:space="preserve"> </v>
      </c>
      <c r="AK42" s="5" t="str">
        <f t="shared" si="3"/>
        <v xml:space="preserve"> </v>
      </c>
      <c r="AL42" s="5" t="str">
        <f t="shared" si="3"/>
        <v xml:space="preserve"> </v>
      </c>
      <c r="AM42" s="5" t="str">
        <f t="shared" si="3"/>
        <v xml:space="preserve"> </v>
      </c>
      <c r="AN42" s="5" t="str">
        <f t="shared" si="3"/>
        <v xml:space="preserve"> </v>
      </c>
      <c r="AO42" s="5" t="str">
        <f t="shared" si="3"/>
        <v xml:space="preserve"> </v>
      </c>
      <c r="AP42" s="5" t="str">
        <f t="shared" si="3"/>
        <v xml:space="preserve"> </v>
      </c>
      <c r="AQ42" s="5" t="str">
        <f t="shared" si="3"/>
        <v xml:space="preserve"> </v>
      </c>
      <c r="AR42" s="5" t="str">
        <f t="shared" si="3"/>
        <v xml:space="preserve"> </v>
      </c>
      <c r="AS42" s="5" t="str">
        <f t="shared" si="3"/>
        <v xml:space="preserve"> </v>
      </c>
      <c r="AT42" s="8"/>
      <c r="AU42" s="6"/>
    </row>
    <row r="43" spans="1:47" ht="25.5" customHeight="1">
      <c r="A43" s="286" t="s">
        <v>43</v>
      </c>
      <c r="B43" s="286"/>
      <c r="C43" s="286"/>
      <c r="D43" s="286"/>
      <c r="E43" s="286"/>
      <c r="F43" s="48" t="str">
        <f t="shared" ref="F43:AS43" si="4">IF(COUNTBLANK(F6:F40)=ROWS(F6:F40)," ",AVERAGE(F6:F40))</f>
        <v xml:space="preserve"> </v>
      </c>
      <c r="G43" s="48" t="str">
        <f t="shared" si="4"/>
        <v xml:space="preserve"> </v>
      </c>
      <c r="H43" s="48" t="str">
        <f t="shared" si="4"/>
        <v xml:space="preserve"> </v>
      </c>
      <c r="I43" s="48" t="str">
        <f t="shared" si="4"/>
        <v xml:space="preserve"> </v>
      </c>
      <c r="J43" s="48" t="str">
        <f t="shared" si="4"/>
        <v xml:space="preserve"> </v>
      </c>
      <c r="K43" s="48" t="str">
        <f t="shared" si="4"/>
        <v xml:space="preserve"> </v>
      </c>
      <c r="L43" s="48" t="str">
        <f t="shared" si="4"/>
        <v xml:space="preserve"> </v>
      </c>
      <c r="M43" s="48" t="str">
        <f t="shared" si="4"/>
        <v xml:space="preserve"> </v>
      </c>
      <c r="N43" s="48" t="str">
        <f t="shared" si="4"/>
        <v xml:space="preserve"> </v>
      </c>
      <c r="O43" s="48" t="str">
        <f t="shared" si="4"/>
        <v xml:space="preserve"> </v>
      </c>
      <c r="P43" s="48" t="str">
        <f t="shared" si="4"/>
        <v xml:space="preserve"> </v>
      </c>
      <c r="Q43" s="48" t="str">
        <f t="shared" si="4"/>
        <v xml:space="preserve"> </v>
      </c>
      <c r="R43" s="48" t="str">
        <f t="shared" si="4"/>
        <v xml:space="preserve"> </v>
      </c>
      <c r="S43" s="48" t="str">
        <f t="shared" si="4"/>
        <v xml:space="preserve"> </v>
      </c>
      <c r="T43" s="48" t="str">
        <f t="shared" si="4"/>
        <v xml:space="preserve"> </v>
      </c>
      <c r="U43" s="48" t="str">
        <f t="shared" si="4"/>
        <v xml:space="preserve"> </v>
      </c>
      <c r="V43" s="48" t="str">
        <f t="shared" si="4"/>
        <v xml:space="preserve"> </v>
      </c>
      <c r="W43" s="48" t="str">
        <f t="shared" si="4"/>
        <v xml:space="preserve"> </v>
      </c>
      <c r="X43" s="48" t="str">
        <f t="shared" si="4"/>
        <v xml:space="preserve"> </v>
      </c>
      <c r="Y43" s="48" t="str">
        <f t="shared" si="4"/>
        <v xml:space="preserve"> </v>
      </c>
      <c r="Z43" s="48" t="str">
        <f t="shared" si="4"/>
        <v xml:space="preserve"> </v>
      </c>
      <c r="AA43" s="48" t="str">
        <f t="shared" si="4"/>
        <v xml:space="preserve"> </v>
      </c>
      <c r="AB43" s="48" t="str">
        <f t="shared" si="4"/>
        <v xml:space="preserve"> </v>
      </c>
      <c r="AC43" s="48" t="str">
        <f t="shared" si="4"/>
        <v xml:space="preserve"> </v>
      </c>
      <c r="AD43" s="48" t="str">
        <f t="shared" si="4"/>
        <v xml:space="preserve"> </v>
      </c>
      <c r="AE43" s="48" t="str">
        <f t="shared" si="4"/>
        <v xml:space="preserve"> </v>
      </c>
      <c r="AF43" s="48" t="str">
        <f t="shared" si="4"/>
        <v xml:space="preserve"> </v>
      </c>
      <c r="AG43" s="48" t="str">
        <f t="shared" si="4"/>
        <v xml:space="preserve"> </v>
      </c>
      <c r="AH43" s="48" t="str">
        <f t="shared" si="4"/>
        <v xml:space="preserve"> </v>
      </c>
      <c r="AI43" s="48" t="str">
        <f t="shared" si="4"/>
        <v xml:space="preserve"> </v>
      </c>
      <c r="AJ43" s="48" t="str">
        <f t="shared" si="4"/>
        <v xml:space="preserve"> </v>
      </c>
      <c r="AK43" s="48" t="str">
        <f t="shared" si="4"/>
        <v xml:space="preserve"> </v>
      </c>
      <c r="AL43" s="48" t="str">
        <f t="shared" si="4"/>
        <v xml:space="preserve"> </v>
      </c>
      <c r="AM43" s="48" t="str">
        <f t="shared" si="4"/>
        <v xml:space="preserve"> </v>
      </c>
      <c r="AN43" s="48" t="str">
        <f t="shared" si="4"/>
        <v xml:space="preserve"> </v>
      </c>
      <c r="AO43" s="48" t="str">
        <f t="shared" si="4"/>
        <v xml:space="preserve"> </v>
      </c>
      <c r="AP43" s="48" t="str">
        <f t="shared" si="4"/>
        <v xml:space="preserve"> </v>
      </c>
      <c r="AQ43" s="48" t="str">
        <f t="shared" si="4"/>
        <v xml:space="preserve"> </v>
      </c>
      <c r="AR43" s="48" t="str">
        <f t="shared" si="4"/>
        <v xml:space="preserve"> </v>
      </c>
      <c r="AS43" s="48" t="str">
        <f t="shared" si="4"/>
        <v xml:space="preserve"> </v>
      </c>
      <c r="AT43" s="9" t="str">
        <f>IF(COUNTIF(AT6:AT40," ")=ROWS(AT6:AT40)," ",AVERAGE(AT6:AT40))</f>
        <v xml:space="preserve"> </v>
      </c>
      <c r="AU43" s="9"/>
    </row>
    <row r="44" spans="1:47" ht="21" customHeight="1">
      <c r="A44" s="286" t="s">
        <v>31</v>
      </c>
      <c r="B44" s="286"/>
      <c r="C44" s="286"/>
      <c r="D44" s="286"/>
      <c r="E44" s="286"/>
      <c r="F44" s="49" t="str">
        <f t="shared" ref="F44:AS44" si="5">IF(COUNTBLANK(F6:F40)=ROWS(F6:F40)," ",IF(COUNTIF(F6:F40,F4)=0,"YOK",COUNTIF(F6:F40,F4)))</f>
        <v xml:space="preserve"> </v>
      </c>
      <c r="G44" s="49" t="str">
        <f t="shared" si="5"/>
        <v xml:space="preserve"> </v>
      </c>
      <c r="H44" s="49" t="str">
        <f t="shared" si="5"/>
        <v xml:space="preserve"> </v>
      </c>
      <c r="I44" s="49" t="str">
        <f t="shared" si="5"/>
        <v xml:space="preserve"> </v>
      </c>
      <c r="J44" s="49" t="str">
        <f t="shared" si="5"/>
        <v xml:space="preserve"> </v>
      </c>
      <c r="K44" s="49" t="str">
        <f t="shared" si="5"/>
        <v xml:space="preserve"> </v>
      </c>
      <c r="L44" s="49" t="str">
        <f t="shared" si="5"/>
        <v xml:space="preserve"> </v>
      </c>
      <c r="M44" s="49" t="str">
        <f t="shared" si="5"/>
        <v xml:space="preserve"> </v>
      </c>
      <c r="N44" s="49" t="str">
        <f t="shared" si="5"/>
        <v xml:space="preserve"> </v>
      </c>
      <c r="O44" s="49" t="str">
        <f t="shared" si="5"/>
        <v xml:space="preserve"> </v>
      </c>
      <c r="P44" s="49" t="str">
        <f t="shared" si="5"/>
        <v xml:space="preserve"> </v>
      </c>
      <c r="Q44" s="49" t="str">
        <f t="shared" si="5"/>
        <v xml:space="preserve"> </v>
      </c>
      <c r="R44" s="49" t="str">
        <f t="shared" si="5"/>
        <v xml:space="preserve"> </v>
      </c>
      <c r="S44" s="49" t="str">
        <f t="shared" si="5"/>
        <v xml:space="preserve"> </v>
      </c>
      <c r="T44" s="49" t="str">
        <f t="shared" si="5"/>
        <v xml:space="preserve"> </v>
      </c>
      <c r="U44" s="49" t="str">
        <f t="shared" si="5"/>
        <v xml:space="preserve"> </v>
      </c>
      <c r="V44" s="49" t="str">
        <f t="shared" si="5"/>
        <v xml:space="preserve"> </v>
      </c>
      <c r="W44" s="49" t="str">
        <f t="shared" si="5"/>
        <v xml:space="preserve"> </v>
      </c>
      <c r="X44" s="49" t="str">
        <f t="shared" si="5"/>
        <v xml:space="preserve"> </v>
      </c>
      <c r="Y44" s="49" t="str">
        <f t="shared" si="5"/>
        <v xml:space="preserve"> </v>
      </c>
      <c r="Z44" s="49" t="str">
        <f t="shared" si="5"/>
        <v xml:space="preserve"> </v>
      </c>
      <c r="AA44" s="49" t="str">
        <f t="shared" si="5"/>
        <v xml:space="preserve"> </v>
      </c>
      <c r="AB44" s="49" t="str">
        <f t="shared" si="5"/>
        <v xml:space="preserve"> </v>
      </c>
      <c r="AC44" s="49" t="str">
        <f t="shared" si="5"/>
        <v xml:space="preserve"> </v>
      </c>
      <c r="AD44" s="49" t="str">
        <f t="shared" si="5"/>
        <v xml:space="preserve"> </v>
      </c>
      <c r="AE44" s="49" t="str">
        <f t="shared" si="5"/>
        <v xml:space="preserve"> </v>
      </c>
      <c r="AF44" s="49" t="str">
        <f t="shared" si="5"/>
        <v xml:space="preserve"> </v>
      </c>
      <c r="AG44" s="49" t="str">
        <f t="shared" si="5"/>
        <v xml:space="preserve"> </v>
      </c>
      <c r="AH44" s="49" t="str">
        <f t="shared" si="5"/>
        <v xml:space="preserve"> </v>
      </c>
      <c r="AI44" s="49" t="str">
        <f t="shared" si="5"/>
        <v xml:space="preserve"> </v>
      </c>
      <c r="AJ44" s="49" t="str">
        <f t="shared" si="5"/>
        <v xml:space="preserve"> </v>
      </c>
      <c r="AK44" s="49" t="str">
        <f t="shared" si="5"/>
        <v xml:space="preserve"> </v>
      </c>
      <c r="AL44" s="49" t="str">
        <f t="shared" si="5"/>
        <v xml:space="preserve"> </v>
      </c>
      <c r="AM44" s="49" t="str">
        <f t="shared" si="5"/>
        <v xml:space="preserve"> </v>
      </c>
      <c r="AN44" s="49" t="str">
        <f t="shared" si="5"/>
        <v xml:space="preserve"> </v>
      </c>
      <c r="AO44" s="49" t="str">
        <f t="shared" si="5"/>
        <v xml:space="preserve"> </v>
      </c>
      <c r="AP44" s="49" t="str">
        <f t="shared" si="5"/>
        <v xml:space="preserve"> </v>
      </c>
      <c r="AQ44" s="49" t="str">
        <f t="shared" si="5"/>
        <v xml:space="preserve"> </v>
      </c>
      <c r="AR44" s="49" t="str">
        <f t="shared" si="5"/>
        <v xml:space="preserve"> </v>
      </c>
      <c r="AS44" s="49" t="str">
        <f t="shared" si="5"/>
        <v xml:space="preserve"> </v>
      </c>
      <c r="AT44" s="9"/>
      <c r="AU44" s="7"/>
    </row>
    <row r="45" spans="1:47" ht="29.25" customHeight="1">
      <c r="A45" s="286" t="s">
        <v>33</v>
      </c>
      <c r="B45" s="286"/>
      <c r="C45" s="286"/>
      <c r="D45" s="286"/>
      <c r="E45" s="286"/>
      <c r="F45" s="50" t="str">
        <f t="shared" ref="F45:AS45" si="6">IF(COUNTBLANK(F6:F40)=ROWS(F6:F40)," ",IF(F44="YOK",0,100*F44/COUNTA(F6:F40)))</f>
        <v xml:space="preserve"> </v>
      </c>
      <c r="G45" s="50" t="str">
        <f t="shared" si="6"/>
        <v xml:space="preserve"> </v>
      </c>
      <c r="H45" s="50" t="str">
        <f t="shared" si="6"/>
        <v xml:space="preserve"> </v>
      </c>
      <c r="I45" s="50" t="str">
        <f t="shared" si="6"/>
        <v xml:space="preserve"> </v>
      </c>
      <c r="J45" s="50" t="str">
        <f t="shared" si="6"/>
        <v xml:space="preserve"> </v>
      </c>
      <c r="K45" s="50" t="str">
        <f t="shared" si="6"/>
        <v xml:space="preserve"> </v>
      </c>
      <c r="L45" s="50" t="str">
        <f t="shared" si="6"/>
        <v xml:space="preserve"> </v>
      </c>
      <c r="M45" s="50" t="str">
        <f t="shared" si="6"/>
        <v xml:space="preserve"> </v>
      </c>
      <c r="N45" s="50" t="str">
        <f t="shared" si="6"/>
        <v xml:space="preserve"> </v>
      </c>
      <c r="O45" s="50" t="str">
        <f t="shared" si="6"/>
        <v xml:space="preserve"> </v>
      </c>
      <c r="P45" s="50" t="str">
        <f t="shared" si="6"/>
        <v xml:space="preserve"> </v>
      </c>
      <c r="Q45" s="50" t="str">
        <f t="shared" si="6"/>
        <v xml:space="preserve"> </v>
      </c>
      <c r="R45" s="50" t="str">
        <f t="shared" si="6"/>
        <v xml:space="preserve"> </v>
      </c>
      <c r="S45" s="50" t="str">
        <f t="shared" si="6"/>
        <v xml:space="preserve"> </v>
      </c>
      <c r="T45" s="50" t="str">
        <f t="shared" si="6"/>
        <v xml:space="preserve"> </v>
      </c>
      <c r="U45" s="50" t="str">
        <f t="shared" si="6"/>
        <v xml:space="preserve"> </v>
      </c>
      <c r="V45" s="50" t="str">
        <f t="shared" si="6"/>
        <v xml:space="preserve"> </v>
      </c>
      <c r="W45" s="50" t="str">
        <f t="shared" si="6"/>
        <v xml:space="preserve"> </v>
      </c>
      <c r="X45" s="50" t="str">
        <f t="shared" si="6"/>
        <v xml:space="preserve"> </v>
      </c>
      <c r="Y45" s="50" t="str">
        <f t="shared" si="6"/>
        <v xml:space="preserve"> </v>
      </c>
      <c r="Z45" s="50" t="str">
        <f t="shared" si="6"/>
        <v xml:space="preserve"> </v>
      </c>
      <c r="AA45" s="50" t="str">
        <f t="shared" si="6"/>
        <v xml:space="preserve"> </v>
      </c>
      <c r="AB45" s="50" t="str">
        <f t="shared" si="6"/>
        <v xml:space="preserve"> </v>
      </c>
      <c r="AC45" s="50" t="str">
        <f t="shared" si="6"/>
        <v xml:space="preserve"> </v>
      </c>
      <c r="AD45" s="50" t="str">
        <f t="shared" si="6"/>
        <v xml:space="preserve"> </v>
      </c>
      <c r="AE45" s="50" t="str">
        <f t="shared" si="6"/>
        <v xml:space="preserve"> </v>
      </c>
      <c r="AF45" s="50" t="str">
        <f t="shared" si="6"/>
        <v xml:space="preserve"> </v>
      </c>
      <c r="AG45" s="50" t="str">
        <f t="shared" si="6"/>
        <v xml:space="preserve"> </v>
      </c>
      <c r="AH45" s="50" t="str">
        <f t="shared" si="6"/>
        <v xml:space="preserve"> </v>
      </c>
      <c r="AI45" s="50" t="str">
        <f t="shared" si="6"/>
        <v xml:space="preserve"> </v>
      </c>
      <c r="AJ45" s="50" t="str">
        <f t="shared" si="6"/>
        <v xml:space="preserve"> </v>
      </c>
      <c r="AK45" s="50" t="str">
        <f t="shared" si="6"/>
        <v xml:space="preserve"> </v>
      </c>
      <c r="AL45" s="50" t="str">
        <f t="shared" si="6"/>
        <v xml:space="preserve"> </v>
      </c>
      <c r="AM45" s="50" t="str">
        <f t="shared" si="6"/>
        <v xml:space="preserve"> </v>
      </c>
      <c r="AN45" s="50" t="str">
        <f t="shared" si="6"/>
        <v xml:space="preserve"> </v>
      </c>
      <c r="AO45" s="50" t="str">
        <f t="shared" si="6"/>
        <v xml:space="preserve"> </v>
      </c>
      <c r="AP45" s="50" t="str">
        <f t="shared" si="6"/>
        <v xml:space="preserve"> </v>
      </c>
      <c r="AQ45" s="50" t="str">
        <f t="shared" si="6"/>
        <v xml:space="preserve"> </v>
      </c>
      <c r="AR45" s="50" t="str">
        <f t="shared" si="6"/>
        <v xml:space="preserve"> </v>
      </c>
      <c r="AS45" s="50" t="str">
        <f t="shared" si="6"/>
        <v xml:space="preserve"> </v>
      </c>
      <c r="AT45" s="334"/>
      <c r="AU45" s="335"/>
    </row>
    <row r="46" spans="1:47" ht="10.5" customHeight="1">
      <c r="A46" s="286"/>
      <c r="B46" s="286"/>
      <c r="C46" s="286"/>
      <c r="D46" s="286"/>
      <c r="E46" s="286"/>
      <c r="F46" s="51" t="str">
        <f>IF(F45&lt;&gt;" ","%"," ")</f>
        <v xml:space="preserve"> </v>
      </c>
      <c r="G46" s="51" t="str">
        <f t="shared" ref="G46:AS46" si="7">IF(G45&lt;&gt;" ","%"," ")</f>
        <v xml:space="preserve"> </v>
      </c>
      <c r="H46" s="51" t="str">
        <f t="shared" si="7"/>
        <v xml:space="preserve"> </v>
      </c>
      <c r="I46" s="51" t="str">
        <f t="shared" si="7"/>
        <v xml:space="preserve"> </v>
      </c>
      <c r="J46" s="51" t="str">
        <f t="shared" si="7"/>
        <v xml:space="preserve"> </v>
      </c>
      <c r="K46" s="51" t="str">
        <f t="shared" si="7"/>
        <v xml:space="preserve"> </v>
      </c>
      <c r="L46" s="51" t="str">
        <f t="shared" si="7"/>
        <v xml:space="preserve"> </v>
      </c>
      <c r="M46" s="51" t="str">
        <f t="shared" si="7"/>
        <v xml:space="preserve"> </v>
      </c>
      <c r="N46" s="51" t="str">
        <f t="shared" si="7"/>
        <v xml:space="preserve"> </v>
      </c>
      <c r="O46" s="51" t="str">
        <f t="shared" si="7"/>
        <v xml:space="preserve"> </v>
      </c>
      <c r="P46" s="51" t="str">
        <f t="shared" si="7"/>
        <v xml:space="preserve"> </v>
      </c>
      <c r="Q46" s="51" t="str">
        <f t="shared" si="7"/>
        <v xml:space="preserve"> </v>
      </c>
      <c r="R46" s="51" t="str">
        <f t="shared" si="7"/>
        <v xml:space="preserve"> </v>
      </c>
      <c r="S46" s="51" t="str">
        <f t="shared" si="7"/>
        <v xml:space="preserve"> </v>
      </c>
      <c r="T46" s="51" t="str">
        <f t="shared" si="7"/>
        <v xml:space="preserve"> </v>
      </c>
      <c r="U46" s="51" t="str">
        <f t="shared" si="7"/>
        <v xml:space="preserve"> </v>
      </c>
      <c r="V46" s="51" t="str">
        <f t="shared" si="7"/>
        <v xml:space="preserve"> </v>
      </c>
      <c r="W46" s="51" t="str">
        <f t="shared" si="7"/>
        <v xml:space="preserve"> </v>
      </c>
      <c r="X46" s="51" t="str">
        <f t="shared" si="7"/>
        <v xml:space="preserve"> </v>
      </c>
      <c r="Y46" s="51" t="str">
        <f t="shared" si="7"/>
        <v xml:space="preserve"> </v>
      </c>
      <c r="Z46" s="51" t="str">
        <f t="shared" si="7"/>
        <v xml:space="preserve"> </v>
      </c>
      <c r="AA46" s="51" t="str">
        <f t="shared" si="7"/>
        <v xml:space="preserve"> </v>
      </c>
      <c r="AB46" s="51" t="str">
        <f t="shared" si="7"/>
        <v xml:space="preserve"> </v>
      </c>
      <c r="AC46" s="51" t="str">
        <f t="shared" si="7"/>
        <v xml:space="preserve"> </v>
      </c>
      <c r="AD46" s="51" t="str">
        <f t="shared" si="7"/>
        <v xml:space="preserve"> </v>
      </c>
      <c r="AE46" s="51" t="str">
        <f t="shared" si="7"/>
        <v xml:space="preserve"> </v>
      </c>
      <c r="AF46" s="51" t="str">
        <f t="shared" si="7"/>
        <v xml:space="preserve"> </v>
      </c>
      <c r="AG46" s="51" t="str">
        <f t="shared" si="7"/>
        <v xml:space="preserve"> </v>
      </c>
      <c r="AH46" s="51" t="str">
        <f t="shared" si="7"/>
        <v xml:space="preserve"> </v>
      </c>
      <c r="AI46" s="51" t="str">
        <f t="shared" si="7"/>
        <v xml:space="preserve"> </v>
      </c>
      <c r="AJ46" s="51" t="str">
        <f t="shared" si="7"/>
        <v xml:space="preserve"> </v>
      </c>
      <c r="AK46" s="51" t="str">
        <f t="shared" si="7"/>
        <v xml:space="preserve"> </v>
      </c>
      <c r="AL46" s="51" t="str">
        <f t="shared" si="7"/>
        <v xml:space="preserve"> </v>
      </c>
      <c r="AM46" s="51" t="str">
        <f t="shared" si="7"/>
        <v xml:space="preserve"> </v>
      </c>
      <c r="AN46" s="51" t="str">
        <f t="shared" si="7"/>
        <v xml:space="preserve"> </v>
      </c>
      <c r="AO46" s="51" t="str">
        <f t="shared" si="7"/>
        <v xml:space="preserve"> </v>
      </c>
      <c r="AP46" s="51" t="str">
        <f t="shared" si="7"/>
        <v xml:space="preserve"> </v>
      </c>
      <c r="AQ46" s="51" t="str">
        <f t="shared" si="7"/>
        <v xml:space="preserve"> </v>
      </c>
      <c r="AR46" s="51" t="str">
        <f t="shared" si="7"/>
        <v xml:space="preserve"> </v>
      </c>
      <c r="AS46" s="51" t="str">
        <f t="shared" si="7"/>
        <v xml:space="preserve"> </v>
      </c>
      <c r="AT46" s="334"/>
      <c r="AU46" s="335"/>
    </row>
    <row r="47" spans="1:47" ht="26.25" customHeight="1">
      <c r="A47" s="286" t="s">
        <v>32</v>
      </c>
      <c r="B47" s="286"/>
      <c r="C47" s="286"/>
      <c r="D47" s="286"/>
      <c r="E47" s="286"/>
      <c r="F47" s="49" t="str">
        <f t="shared" ref="F47:AS47" si="8">IF(COUNTBLANK(F6:F40)=ROWS(F6:F40)," ",IF(COUNTIF(F6:F40,0)=0,"YOK",COUNTIF(F6:F40,0)))</f>
        <v xml:space="preserve"> </v>
      </c>
      <c r="G47" s="49" t="str">
        <f t="shared" si="8"/>
        <v xml:space="preserve"> </v>
      </c>
      <c r="H47" s="49" t="str">
        <f t="shared" si="8"/>
        <v xml:space="preserve"> </v>
      </c>
      <c r="I47" s="49" t="str">
        <f t="shared" si="8"/>
        <v xml:space="preserve"> </v>
      </c>
      <c r="J47" s="49" t="str">
        <f t="shared" si="8"/>
        <v xml:space="preserve"> </v>
      </c>
      <c r="K47" s="49" t="str">
        <f t="shared" si="8"/>
        <v xml:space="preserve"> </v>
      </c>
      <c r="L47" s="49" t="str">
        <f t="shared" si="8"/>
        <v xml:space="preserve"> </v>
      </c>
      <c r="M47" s="49" t="str">
        <f t="shared" si="8"/>
        <v xml:space="preserve"> </v>
      </c>
      <c r="N47" s="49" t="str">
        <f t="shared" si="8"/>
        <v xml:space="preserve"> </v>
      </c>
      <c r="O47" s="49" t="str">
        <f t="shared" si="8"/>
        <v xml:space="preserve"> </v>
      </c>
      <c r="P47" s="49" t="str">
        <f t="shared" si="8"/>
        <v xml:space="preserve"> </v>
      </c>
      <c r="Q47" s="49" t="str">
        <f t="shared" si="8"/>
        <v xml:space="preserve"> </v>
      </c>
      <c r="R47" s="49" t="str">
        <f t="shared" si="8"/>
        <v xml:space="preserve"> </v>
      </c>
      <c r="S47" s="49" t="str">
        <f t="shared" si="8"/>
        <v xml:space="preserve"> </v>
      </c>
      <c r="T47" s="49" t="str">
        <f t="shared" si="8"/>
        <v xml:space="preserve"> </v>
      </c>
      <c r="U47" s="49" t="str">
        <f t="shared" si="8"/>
        <v xml:space="preserve"> </v>
      </c>
      <c r="V47" s="49" t="str">
        <f t="shared" si="8"/>
        <v xml:space="preserve"> </v>
      </c>
      <c r="W47" s="49" t="str">
        <f t="shared" si="8"/>
        <v xml:space="preserve"> </v>
      </c>
      <c r="X47" s="49" t="str">
        <f t="shared" si="8"/>
        <v xml:space="preserve"> </v>
      </c>
      <c r="Y47" s="49" t="str">
        <f t="shared" si="8"/>
        <v xml:space="preserve"> </v>
      </c>
      <c r="Z47" s="49" t="str">
        <f t="shared" si="8"/>
        <v xml:space="preserve"> </v>
      </c>
      <c r="AA47" s="49" t="str">
        <f t="shared" si="8"/>
        <v xml:space="preserve"> </v>
      </c>
      <c r="AB47" s="49" t="str">
        <f t="shared" si="8"/>
        <v xml:space="preserve"> </v>
      </c>
      <c r="AC47" s="49" t="str">
        <f t="shared" si="8"/>
        <v xml:space="preserve"> </v>
      </c>
      <c r="AD47" s="49" t="str">
        <f t="shared" si="8"/>
        <v xml:space="preserve"> </v>
      </c>
      <c r="AE47" s="49" t="str">
        <f t="shared" si="8"/>
        <v xml:space="preserve"> </v>
      </c>
      <c r="AF47" s="49" t="str">
        <f t="shared" si="8"/>
        <v xml:space="preserve"> </v>
      </c>
      <c r="AG47" s="49" t="str">
        <f t="shared" si="8"/>
        <v xml:space="preserve"> </v>
      </c>
      <c r="AH47" s="49" t="str">
        <f t="shared" si="8"/>
        <v xml:space="preserve"> </v>
      </c>
      <c r="AI47" s="49" t="str">
        <f t="shared" si="8"/>
        <v xml:space="preserve"> </v>
      </c>
      <c r="AJ47" s="49" t="str">
        <f t="shared" si="8"/>
        <v xml:space="preserve"> </v>
      </c>
      <c r="AK47" s="49" t="str">
        <f t="shared" si="8"/>
        <v xml:space="preserve"> </v>
      </c>
      <c r="AL47" s="49" t="str">
        <f t="shared" si="8"/>
        <v xml:space="preserve"> </v>
      </c>
      <c r="AM47" s="49" t="str">
        <f t="shared" si="8"/>
        <v xml:space="preserve"> </v>
      </c>
      <c r="AN47" s="49" t="str">
        <f t="shared" si="8"/>
        <v xml:space="preserve"> </v>
      </c>
      <c r="AO47" s="49" t="str">
        <f t="shared" si="8"/>
        <v xml:space="preserve"> </v>
      </c>
      <c r="AP47" s="49" t="str">
        <f t="shared" si="8"/>
        <v xml:space="preserve"> </v>
      </c>
      <c r="AQ47" s="49" t="str">
        <f t="shared" si="8"/>
        <v xml:space="preserve"> </v>
      </c>
      <c r="AR47" s="49" t="str">
        <f t="shared" si="8"/>
        <v xml:space="preserve"> </v>
      </c>
      <c r="AS47" s="49" t="str">
        <f t="shared" si="8"/>
        <v xml:space="preserve"> </v>
      </c>
      <c r="AT47" s="9"/>
      <c r="AU47" s="7"/>
    </row>
    <row r="48" spans="1:47" ht="30.75" customHeight="1">
      <c r="A48" s="286" t="s">
        <v>34</v>
      </c>
      <c r="B48" s="286"/>
      <c r="C48" s="286"/>
      <c r="D48" s="286"/>
      <c r="E48" s="286"/>
      <c r="F48" s="50" t="str">
        <f t="shared" ref="F48:AS48" si="9">IF(COUNTBLANK(F6:F40)=ROWS(F6:F40)," ",IF(F47="YOK",0,100*F47/COUNTA(F6:F40)))</f>
        <v xml:space="preserve"> </v>
      </c>
      <c r="G48" s="50" t="str">
        <f t="shared" si="9"/>
        <v xml:space="preserve"> </v>
      </c>
      <c r="H48" s="50" t="str">
        <f t="shared" si="9"/>
        <v xml:space="preserve"> </v>
      </c>
      <c r="I48" s="50" t="str">
        <f t="shared" si="9"/>
        <v xml:space="preserve"> </v>
      </c>
      <c r="J48" s="50" t="str">
        <f t="shared" si="9"/>
        <v xml:space="preserve"> </v>
      </c>
      <c r="K48" s="50" t="str">
        <f t="shared" si="9"/>
        <v xml:space="preserve"> </v>
      </c>
      <c r="L48" s="50" t="str">
        <f t="shared" si="9"/>
        <v xml:space="preserve"> </v>
      </c>
      <c r="M48" s="50" t="str">
        <f t="shared" si="9"/>
        <v xml:space="preserve"> </v>
      </c>
      <c r="N48" s="50" t="str">
        <f t="shared" si="9"/>
        <v xml:space="preserve"> </v>
      </c>
      <c r="O48" s="50" t="str">
        <f t="shared" si="9"/>
        <v xml:space="preserve"> </v>
      </c>
      <c r="P48" s="50" t="str">
        <f t="shared" si="9"/>
        <v xml:space="preserve"> </v>
      </c>
      <c r="Q48" s="50" t="str">
        <f t="shared" si="9"/>
        <v xml:space="preserve"> </v>
      </c>
      <c r="R48" s="50" t="str">
        <f t="shared" si="9"/>
        <v xml:space="preserve"> </v>
      </c>
      <c r="S48" s="50" t="str">
        <f t="shared" si="9"/>
        <v xml:space="preserve"> </v>
      </c>
      <c r="T48" s="50" t="str">
        <f t="shared" si="9"/>
        <v xml:space="preserve"> </v>
      </c>
      <c r="U48" s="50" t="str">
        <f t="shared" si="9"/>
        <v xml:space="preserve"> </v>
      </c>
      <c r="V48" s="50" t="str">
        <f t="shared" si="9"/>
        <v xml:space="preserve"> </v>
      </c>
      <c r="W48" s="50" t="str">
        <f t="shared" si="9"/>
        <v xml:space="preserve"> </v>
      </c>
      <c r="X48" s="50" t="str">
        <f t="shared" si="9"/>
        <v xml:space="preserve"> </v>
      </c>
      <c r="Y48" s="50" t="str">
        <f t="shared" si="9"/>
        <v xml:space="preserve"> </v>
      </c>
      <c r="Z48" s="50" t="str">
        <f t="shared" si="9"/>
        <v xml:space="preserve"> </v>
      </c>
      <c r="AA48" s="50" t="str">
        <f t="shared" si="9"/>
        <v xml:space="preserve"> </v>
      </c>
      <c r="AB48" s="50" t="str">
        <f t="shared" si="9"/>
        <v xml:space="preserve"> </v>
      </c>
      <c r="AC48" s="50" t="str">
        <f t="shared" si="9"/>
        <v xml:space="preserve"> </v>
      </c>
      <c r="AD48" s="50" t="str">
        <f t="shared" si="9"/>
        <v xml:space="preserve"> </v>
      </c>
      <c r="AE48" s="50" t="str">
        <f t="shared" si="9"/>
        <v xml:space="preserve"> </v>
      </c>
      <c r="AF48" s="50" t="str">
        <f t="shared" si="9"/>
        <v xml:space="preserve"> </v>
      </c>
      <c r="AG48" s="50" t="str">
        <f t="shared" si="9"/>
        <v xml:space="preserve"> </v>
      </c>
      <c r="AH48" s="50" t="str">
        <f t="shared" si="9"/>
        <v xml:space="preserve"> </v>
      </c>
      <c r="AI48" s="50" t="str">
        <f t="shared" si="9"/>
        <v xml:space="preserve"> </v>
      </c>
      <c r="AJ48" s="50" t="str">
        <f t="shared" si="9"/>
        <v xml:space="preserve"> </v>
      </c>
      <c r="AK48" s="50" t="str">
        <f t="shared" si="9"/>
        <v xml:space="preserve"> </v>
      </c>
      <c r="AL48" s="50" t="str">
        <f t="shared" si="9"/>
        <v xml:space="preserve"> </v>
      </c>
      <c r="AM48" s="50" t="str">
        <f t="shared" si="9"/>
        <v xml:space="preserve"> </v>
      </c>
      <c r="AN48" s="50" t="str">
        <f t="shared" si="9"/>
        <v xml:space="preserve"> </v>
      </c>
      <c r="AO48" s="50" t="str">
        <f t="shared" si="9"/>
        <v xml:space="preserve"> </v>
      </c>
      <c r="AP48" s="50" t="str">
        <f t="shared" si="9"/>
        <v xml:space="preserve"> </v>
      </c>
      <c r="AQ48" s="50" t="str">
        <f t="shared" si="9"/>
        <v xml:space="preserve"> </v>
      </c>
      <c r="AR48" s="50" t="str">
        <f t="shared" si="9"/>
        <v xml:space="preserve"> </v>
      </c>
      <c r="AS48" s="50" t="str">
        <f t="shared" si="9"/>
        <v xml:space="preserve"> </v>
      </c>
      <c r="AT48" s="334"/>
      <c r="AU48" s="335"/>
    </row>
    <row r="49" spans="1:47" ht="10.5" customHeight="1">
      <c r="A49" s="286"/>
      <c r="B49" s="286"/>
      <c r="C49" s="286"/>
      <c r="D49" s="286"/>
      <c r="E49" s="286"/>
      <c r="F49" s="52" t="str">
        <f>IF(F48&lt;&gt;" ","%"," ")</f>
        <v xml:space="preserve"> </v>
      </c>
      <c r="G49" s="52" t="str">
        <f t="shared" ref="G49:AS49" si="10">IF(G48&lt;&gt;" ","%"," ")</f>
        <v xml:space="preserve"> </v>
      </c>
      <c r="H49" s="52" t="str">
        <f t="shared" si="10"/>
        <v xml:space="preserve"> </v>
      </c>
      <c r="I49" s="52" t="str">
        <f t="shared" si="10"/>
        <v xml:space="preserve"> </v>
      </c>
      <c r="J49" s="52" t="str">
        <f t="shared" si="10"/>
        <v xml:space="preserve"> </v>
      </c>
      <c r="K49" s="52" t="str">
        <f t="shared" si="10"/>
        <v xml:space="preserve"> </v>
      </c>
      <c r="L49" s="52" t="str">
        <f t="shared" si="10"/>
        <v xml:space="preserve"> </v>
      </c>
      <c r="M49" s="52" t="str">
        <f t="shared" si="10"/>
        <v xml:space="preserve"> </v>
      </c>
      <c r="N49" s="52" t="str">
        <f t="shared" si="10"/>
        <v xml:space="preserve"> </v>
      </c>
      <c r="O49" s="52" t="str">
        <f t="shared" si="10"/>
        <v xml:space="preserve"> </v>
      </c>
      <c r="P49" s="52" t="str">
        <f t="shared" si="10"/>
        <v xml:space="preserve"> </v>
      </c>
      <c r="Q49" s="52" t="str">
        <f t="shared" si="10"/>
        <v xml:space="preserve"> </v>
      </c>
      <c r="R49" s="52" t="str">
        <f t="shared" si="10"/>
        <v xml:space="preserve"> </v>
      </c>
      <c r="S49" s="52" t="str">
        <f t="shared" si="10"/>
        <v xml:space="preserve"> </v>
      </c>
      <c r="T49" s="52" t="str">
        <f t="shared" si="10"/>
        <v xml:space="preserve"> </v>
      </c>
      <c r="U49" s="52" t="str">
        <f t="shared" si="10"/>
        <v xml:space="preserve"> </v>
      </c>
      <c r="V49" s="52" t="str">
        <f t="shared" si="10"/>
        <v xml:space="preserve"> </v>
      </c>
      <c r="W49" s="52" t="str">
        <f t="shared" si="10"/>
        <v xml:space="preserve"> </v>
      </c>
      <c r="X49" s="52" t="str">
        <f t="shared" si="10"/>
        <v xml:space="preserve"> </v>
      </c>
      <c r="Y49" s="52" t="str">
        <f t="shared" si="10"/>
        <v xml:space="preserve"> </v>
      </c>
      <c r="Z49" s="52" t="str">
        <f t="shared" si="10"/>
        <v xml:space="preserve"> </v>
      </c>
      <c r="AA49" s="52" t="str">
        <f t="shared" si="10"/>
        <v xml:space="preserve"> </v>
      </c>
      <c r="AB49" s="52" t="str">
        <f t="shared" si="10"/>
        <v xml:space="preserve"> </v>
      </c>
      <c r="AC49" s="52" t="str">
        <f t="shared" si="10"/>
        <v xml:space="preserve"> </v>
      </c>
      <c r="AD49" s="52" t="str">
        <f t="shared" si="10"/>
        <v xml:space="preserve"> </v>
      </c>
      <c r="AE49" s="52" t="str">
        <f t="shared" si="10"/>
        <v xml:space="preserve"> </v>
      </c>
      <c r="AF49" s="52" t="str">
        <f t="shared" si="10"/>
        <v xml:space="preserve"> </v>
      </c>
      <c r="AG49" s="52" t="str">
        <f t="shared" si="10"/>
        <v xml:space="preserve"> </v>
      </c>
      <c r="AH49" s="52" t="str">
        <f t="shared" si="10"/>
        <v xml:space="preserve"> </v>
      </c>
      <c r="AI49" s="52" t="str">
        <f t="shared" si="10"/>
        <v xml:space="preserve"> </v>
      </c>
      <c r="AJ49" s="52" t="str">
        <f t="shared" si="10"/>
        <v xml:space="preserve"> </v>
      </c>
      <c r="AK49" s="52" t="str">
        <f t="shared" si="10"/>
        <v xml:space="preserve"> </v>
      </c>
      <c r="AL49" s="52" t="str">
        <f t="shared" si="10"/>
        <v xml:space="preserve"> </v>
      </c>
      <c r="AM49" s="52" t="str">
        <f t="shared" si="10"/>
        <v xml:space="preserve"> </v>
      </c>
      <c r="AN49" s="52" t="str">
        <f t="shared" si="10"/>
        <v xml:space="preserve"> </v>
      </c>
      <c r="AO49" s="52" t="str">
        <f t="shared" si="10"/>
        <v xml:space="preserve"> </v>
      </c>
      <c r="AP49" s="52" t="str">
        <f t="shared" si="10"/>
        <v xml:space="preserve"> </v>
      </c>
      <c r="AQ49" s="52" t="str">
        <f t="shared" si="10"/>
        <v xml:space="preserve"> </v>
      </c>
      <c r="AR49" s="52" t="str">
        <f t="shared" si="10"/>
        <v xml:space="preserve"> </v>
      </c>
      <c r="AS49" s="52" t="str">
        <f t="shared" si="10"/>
        <v xml:space="preserve"> </v>
      </c>
      <c r="AT49" s="334"/>
      <c r="AU49" s="335"/>
    </row>
    <row r="50" spans="1:47" ht="30" customHeight="1">
      <c r="A50" s="324" t="s">
        <v>28</v>
      </c>
      <c r="B50" s="325"/>
      <c r="C50" s="325"/>
      <c r="D50" s="325"/>
      <c r="E50" s="326"/>
      <c r="F50" s="53" t="str">
        <f t="shared" ref="F50:AS50" si="11">IF(F4=" "," ",IF(COUNTBLANK(F6:F40)=ROWS(F6:F40)," ",F43*100/F4))</f>
        <v xml:space="preserve"> </v>
      </c>
      <c r="G50" s="53" t="str">
        <f t="shared" si="11"/>
        <v xml:space="preserve"> </v>
      </c>
      <c r="H50" s="53" t="str">
        <f t="shared" si="11"/>
        <v xml:space="preserve"> </v>
      </c>
      <c r="I50" s="53" t="str">
        <f t="shared" si="11"/>
        <v xml:space="preserve"> </v>
      </c>
      <c r="J50" s="53" t="str">
        <f t="shared" si="11"/>
        <v xml:space="preserve"> </v>
      </c>
      <c r="K50" s="53" t="str">
        <f t="shared" si="11"/>
        <v xml:space="preserve"> </v>
      </c>
      <c r="L50" s="53" t="str">
        <f t="shared" si="11"/>
        <v xml:space="preserve"> </v>
      </c>
      <c r="M50" s="53" t="str">
        <f t="shared" si="11"/>
        <v xml:space="preserve"> </v>
      </c>
      <c r="N50" s="53" t="str">
        <f t="shared" si="11"/>
        <v xml:space="preserve"> </v>
      </c>
      <c r="O50" s="53" t="str">
        <f t="shared" si="11"/>
        <v xml:space="preserve"> </v>
      </c>
      <c r="P50" s="53" t="str">
        <f t="shared" si="11"/>
        <v xml:space="preserve"> </v>
      </c>
      <c r="Q50" s="53" t="str">
        <f t="shared" si="11"/>
        <v xml:space="preserve"> </v>
      </c>
      <c r="R50" s="53" t="str">
        <f t="shared" si="11"/>
        <v xml:space="preserve"> </v>
      </c>
      <c r="S50" s="53" t="str">
        <f t="shared" si="11"/>
        <v xml:space="preserve"> </v>
      </c>
      <c r="T50" s="53" t="str">
        <f t="shared" si="11"/>
        <v xml:space="preserve"> </v>
      </c>
      <c r="U50" s="53" t="str">
        <f t="shared" si="11"/>
        <v xml:space="preserve"> </v>
      </c>
      <c r="V50" s="53" t="str">
        <f t="shared" si="11"/>
        <v xml:space="preserve"> </v>
      </c>
      <c r="W50" s="53" t="str">
        <f t="shared" si="11"/>
        <v xml:space="preserve"> </v>
      </c>
      <c r="X50" s="53" t="str">
        <f t="shared" si="11"/>
        <v xml:space="preserve"> </v>
      </c>
      <c r="Y50" s="53" t="str">
        <f t="shared" si="11"/>
        <v xml:space="preserve"> </v>
      </c>
      <c r="Z50" s="53" t="str">
        <f t="shared" si="11"/>
        <v xml:space="preserve"> </v>
      </c>
      <c r="AA50" s="53" t="str">
        <f t="shared" si="11"/>
        <v xml:space="preserve"> </v>
      </c>
      <c r="AB50" s="53" t="str">
        <f t="shared" si="11"/>
        <v xml:space="preserve"> </v>
      </c>
      <c r="AC50" s="53" t="str">
        <f t="shared" si="11"/>
        <v xml:space="preserve"> </v>
      </c>
      <c r="AD50" s="53" t="str">
        <f t="shared" si="11"/>
        <v xml:space="preserve"> </v>
      </c>
      <c r="AE50" s="53" t="str">
        <f t="shared" si="11"/>
        <v xml:space="preserve"> </v>
      </c>
      <c r="AF50" s="53" t="str">
        <f t="shared" si="11"/>
        <v xml:space="preserve"> </v>
      </c>
      <c r="AG50" s="53" t="str">
        <f t="shared" si="11"/>
        <v xml:space="preserve"> </v>
      </c>
      <c r="AH50" s="53" t="str">
        <f t="shared" si="11"/>
        <v xml:space="preserve"> </v>
      </c>
      <c r="AI50" s="53" t="str">
        <f t="shared" si="11"/>
        <v xml:space="preserve"> </v>
      </c>
      <c r="AJ50" s="53" t="str">
        <f t="shared" si="11"/>
        <v xml:space="preserve"> </v>
      </c>
      <c r="AK50" s="53" t="str">
        <f t="shared" si="11"/>
        <v xml:space="preserve"> </v>
      </c>
      <c r="AL50" s="53" t="str">
        <f t="shared" si="11"/>
        <v xml:space="preserve"> </v>
      </c>
      <c r="AM50" s="53" t="str">
        <f t="shared" si="11"/>
        <v xml:space="preserve"> </v>
      </c>
      <c r="AN50" s="53" t="str">
        <f t="shared" si="11"/>
        <v xml:space="preserve"> </v>
      </c>
      <c r="AO50" s="53" t="str">
        <f t="shared" si="11"/>
        <v xml:space="preserve"> </v>
      </c>
      <c r="AP50" s="53" t="str">
        <f t="shared" si="11"/>
        <v xml:space="preserve"> </v>
      </c>
      <c r="AQ50" s="53" t="str">
        <f t="shared" si="11"/>
        <v xml:space="preserve"> </v>
      </c>
      <c r="AR50" s="53" t="str">
        <f t="shared" si="11"/>
        <v xml:space="preserve"> </v>
      </c>
      <c r="AS50" s="53" t="str">
        <f t="shared" si="11"/>
        <v xml:space="preserve"> </v>
      </c>
      <c r="AT50" s="346"/>
      <c r="AU50" s="346"/>
    </row>
    <row r="51" spans="1:47" ht="9.75" customHeight="1">
      <c r="A51" s="327"/>
      <c r="B51" s="328"/>
      <c r="C51" s="328"/>
      <c r="D51" s="328"/>
      <c r="E51" s="329"/>
      <c r="F51" s="54" t="str">
        <f>IF(F50&lt;&gt;" ","%"," ")</f>
        <v xml:space="preserve"> </v>
      </c>
      <c r="G51" s="54" t="str">
        <f t="shared" ref="G51:AS51" si="12">IF(G50&lt;&gt;" ","%"," ")</f>
        <v xml:space="preserve"> </v>
      </c>
      <c r="H51" s="54" t="str">
        <f t="shared" si="12"/>
        <v xml:space="preserve"> </v>
      </c>
      <c r="I51" s="54" t="str">
        <f t="shared" si="12"/>
        <v xml:space="preserve"> </v>
      </c>
      <c r="J51" s="54" t="str">
        <f t="shared" si="12"/>
        <v xml:space="preserve"> </v>
      </c>
      <c r="K51" s="54" t="str">
        <f t="shared" si="12"/>
        <v xml:space="preserve"> </v>
      </c>
      <c r="L51" s="54" t="str">
        <f t="shared" si="12"/>
        <v xml:space="preserve"> </v>
      </c>
      <c r="M51" s="54" t="str">
        <f t="shared" si="12"/>
        <v xml:space="preserve"> </v>
      </c>
      <c r="N51" s="54" t="str">
        <f t="shared" si="12"/>
        <v xml:space="preserve"> </v>
      </c>
      <c r="O51" s="54" t="str">
        <f t="shared" si="12"/>
        <v xml:space="preserve"> </v>
      </c>
      <c r="P51" s="54" t="str">
        <f t="shared" si="12"/>
        <v xml:space="preserve"> </v>
      </c>
      <c r="Q51" s="54" t="str">
        <f t="shared" si="12"/>
        <v xml:space="preserve"> </v>
      </c>
      <c r="R51" s="54" t="str">
        <f t="shared" si="12"/>
        <v xml:space="preserve"> </v>
      </c>
      <c r="S51" s="54" t="str">
        <f t="shared" si="12"/>
        <v xml:space="preserve"> </v>
      </c>
      <c r="T51" s="54" t="str">
        <f t="shared" si="12"/>
        <v xml:space="preserve"> </v>
      </c>
      <c r="U51" s="54" t="str">
        <f t="shared" si="12"/>
        <v xml:space="preserve"> </v>
      </c>
      <c r="V51" s="54" t="str">
        <f t="shared" si="12"/>
        <v xml:space="preserve"> </v>
      </c>
      <c r="W51" s="54" t="str">
        <f t="shared" si="12"/>
        <v xml:space="preserve"> </v>
      </c>
      <c r="X51" s="54" t="str">
        <f t="shared" si="12"/>
        <v xml:space="preserve"> </v>
      </c>
      <c r="Y51" s="54" t="str">
        <f t="shared" si="12"/>
        <v xml:space="preserve"> </v>
      </c>
      <c r="Z51" s="54" t="str">
        <f t="shared" si="12"/>
        <v xml:space="preserve"> </v>
      </c>
      <c r="AA51" s="54" t="str">
        <f t="shared" si="12"/>
        <v xml:space="preserve"> </v>
      </c>
      <c r="AB51" s="54" t="str">
        <f t="shared" si="12"/>
        <v xml:space="preserve"> </v>
      </c>
      <c r="AC51" s="54" t="str">
        <f t="shared" si="12"/>
        <v xml:space="preserve"> </v>
      </c>
      <c r="AD51" s="54" t="str">
        <f t="shared" si="12"/>
        <v xml:space="preserve"> </v>
      </c>
      <c r="AE51" s="54" t="str">
        <f t="shared" si="12"/>
        <v xml:space="preserve"> </v>
      </c>
      <c r="AF51" s="54" t="str">
        <f t="shared" si="12"/>
        <v xml:space="preserve"> </v>
      </c>
      <c r="AG51" s="54" t="str">
        <f t="shared" si="12"/>
        <v xml:space="preserve"> </v>
      </c>
      <c r="AH51" s="54" t="str">
        <f t="shared" si="12"/>
        <v xml:space="preserve"> </v>
      </c>
      <c r="AI51" s="54" t="str">
        <f t="shared" si="12"/>
        <v xml:space="preserve"> </v>
      </c>
      <c r="AJ51" s="54" t="str">
        <f t="shared" si="12"/>
        <v xml:space="preserve"> </v>
      </c>
      <c r="AK51" s="54" t="str">
        <f t="shared" si="12"/>
        <v xml:space="preserve"> </v>
      </c>
      <c r="AL51" s="54" t="str">
        <f t="shared" si="12"/>
        <v xml:space="preserve"> </v>
      </c>
      <c r="AM51" s="54" t="str">
        <f t="shared" si="12"/>
        <v xml:space="preserve"> </v>
      </c>
      <c r="AN51" s="54" t="str">
        <f t="shared" si="12"/>
        <v xml:space="preserve"> </v>
      </c>
      <c r="AO51" s="54" t="str">
        <f t="shared" si="12"/>
        <v xml:space="preserve"> </v>
      </c>
      <c r="AP51" s="54" t="str">
        <f t="shared" si="12"/>
        <v xml:space="preserve"> </v>
      </c>
      <c r="AQ51" s="54" t="str">
        <f t="shared" si="12"/>
        <v xml:space="preserve"> </v>
      </c>
      <c r="AR51" s="54" t="str">
        <f t="shared" si="12"/>
        <v xml:space="preserve"> </v>
      </c>
      <c r="AS51" s="54" t="str">
        <f t="shared" si="12"/>
        <v xml:space="preserve"> </v>
      </c>
      <c r="AT51" s="347"/>
      <c r="AU51" s="347"/>
    </row>
    <row r="52" spans="1:47" ht="9.75" customHeight="1">
      <c r="A52" s="55"/>
      <c r="B52" s="55"/>
      <c r="C52" s="55"/>
      <c r="D52" s="55"/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7"/>
      <c r="AU52" s="57"/>
    </row>
    <row r="53" spans="1:47" ht="9.75" customHeight="1">
      <c r="A53" s="55"/>
      <c r="B53" s="55"/>
      <c r="C53" s="55"/>
      <c r="D53" s="55"/>
      <c r="E53" s="55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7"/>
      <c r="AU53" s="57"/>
    </row>
    <row r="54" spans="1:47" ht="9.75" customHeight="1">
      <c r="A54" s="55"/>
      <c r="B54" s="55"/>
      <c r="C54" s="55"/>
      <c r="D54" s="55"/>
      <c r="E54" s="55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7"/>
      <c r="AU54" s="57"/>
    </row>
    <row r="55" spans="1:47" ht="9.75" customHeight="1">
      <c r="A55" s="55"/>
      <c r="B55" s="55"/>
      <c r="C55" s="55"/>
      <c r="D55" s="55"/>
      <c r="E55" s="55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7"/>
      <c r="AU55" s="57"/>
    </row>
    <row r="56" spans="1:47" ht="9.75" customHeight="1">
      <c r="A56" s="55"/>
      <c r="B56" s="55"/>
      <c r="C56" s="55"/>
      <c r="D56" s="55"/>
      <c r="E56" s="55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7"/>
      <c r="AU56" s="57"/>
    </row>
    <row r="57" spans="1:47" ht="9.75" customHeight="1">
      <c r="A57" s="55"/>
      <c r="B57" s="55"/>
      <c r="C57" s="55"/>
      <c r="D57" s="55"/>
      <c r="E57" s="55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7"/>
      <c r="AU57" s="57"/>
    </row>
    <row r="58" spans="1:47" ht="9.75" customHeight="1">
      <c r="A58" s="55"/>
      <c r="B58" s="55"/>
      <c r="C58" s="55"/>
      <c r="D58" s="55"/>
      <c r="E58" s="55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7"/>
      <c r="AU58" s="57"/>
    </row>
    <row r="59" spans="1:47" ht="9.75" customHeight="1">
      <c r="A59" s="55"/>
      <c r="B59" s="55"/>
      <c r="C59" s="55"/>
      <c r="D59" s="55"/>
      <c r="E59" s="55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7"/>
      <c r="AU59" s="57"/>
    </row>
    <row r="60" spans="1:47" ht="9.75" customHeight="1">
      <c r="A60" s="55"/>
      <c r="B60" s="55"/>
      <c r="C60" s="55"/>
      <c r="D60" s="55"/>
      <c r="E60" s="55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7"/>
      <c r="AU60" s="57"/>
    </row>
    <row r="61" spans="1:47" ht="9.75" customHeight="1">
      <c r="A61" s="55"/>
      <c r="B61" s="55"/>
      <c r="C61" s="55"/>
      <c r="D61" s="55"/>
      <c r="E61" s="55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7"/>
      <c r="AU61" s="57"/>
    </row>
    <row r="62" spans="1:47" ht="9.75" customHeight="1">
      <c r="A62" s="55"/>
      <c r="B62" s="55"/>
      <c r="C62" s="55"/>
      <c r="D62" s="55"/>
      <c r="E62" s="55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7"/>
      <c r="AU62" s="57"/>
    </row>
    <row r="63" spans="1:47" ht="9.75" customHeight="1">
      <c r="A63" s="55"/>
      <c r="B63" s="55"/>
      <c r="C63" s="55"/>
      <c r="D63" s="55"/>
      <c r="E63" s="55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7"/>
      <c r="AU63" s="57"/>
    </row>
    <row r="64" spans="1:47" ht="9.75" customHeight="1">
      <c r="A64" s="55"/>
      <c r="B64" s="55"/>
      <c r="C64" s="55"/>
      <c r="D64" s="55"/>
      <c r="E64" s="5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7"/>
      <c r="AU64" s="57"/>
    </row>
    <row r="65" spans="1:47" ht="9.75" customHeight="1">
      <c r="A65" s="55"/>
      <c r="B65" s="55"/>
      <c r="C65" s="55"/>
      <c r="D65" s="55"/>
      <c r="E65" s="55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7"/>
      <c r="AU65" s="57"/>
    </row>
    <row r="66" spans="1:47" ht="9.75" customHeight="1">
      <c r="A66" s="55"/>
      <c r="B66" s="55"/>
      <c r="C66" s="55"/>
      <c r="D66" s="55"/>
      <c r="E66" s="55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7"/>
      <c r="AU66" s="57"/>
    </row>
    <row r="67" spans="1:47" ht="9.75" customHeight="1">
      <c r="A67" s="55"/>
      <c r="B67" s="55"/>
      <c r="C67" s="55"/>
      <c r="D67" s="55"/>
      <c r="E67" s="55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7"/>
      <c r="AU67" s="57"/>
    </row>
    <row r="68" spans="1:47" ht="9.75" customHeight="1">
      <c r="A68" s="55"/>
      <c r="B68" s="55"/>
      <c r="C68" s="55"/>
      <c r="D68" s="55"/>
      <c r="E68" s="55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7"/>
      <c r="AU68" s="57"/>
    </row>
    <row r="69" spans="1:47" ht="9.75" customHeight="1">
      <c r="A69" s="58"/>
      <c r="B69" s="58"/>
      <c r="C69" s="58"/>
      <c r="D69" s="58"/>
      <c r="E69" s="58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60"/>
      <c r="AU69" s="60"/>
    </row>
    <row r="70" spans="1:47" ht="6.75" customHeight="1">
      <c r="A70" s="58"/>
      <c r="B70" s="58"/>
      <c r="C70" s="58"/>
      <c r="D70" s="58"/>
      <c r="E70" s="58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60"/>
      <c r="AU70" s="60"/>
    </row>
    <row r="71" spans="1:47" ht="12.75" customHeight="1">
      <c r="A71" s="58"/>
      <c r="B71" s="58"/>
      <c r="C71" s="58"/>
      <c r="D71" s="58"/>
      <c r="E71" s="58"/>
      <c r="F71" s="59"/>
      <c r="G71" s="59"/>
      <c r="H71" s="59"/>
      <c r="I71" s="59"/>
      <c r="J71" s="59"/>
      <c r="K71" s="59"/>
      <c r="L71" s="292" t="s">
        <v>55</v>
      </c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 t="s">
        <v>53</v>
      </c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</row>
    <row r="72" spans="1:47" ht="12" customHeight="1">
      <c r="A72" s="321" t="s">
        <v>59</v>
      </c>
      <c r="B72" s="322"/>
      <c r="C72" s="322"/>
      <c r="D72" s="322"/>
      <c r="E72" s="322"/>
      <c r="F72" s="322"/>
      <c r="G72" s="322"/>
      <c r="H72" s="322"/>
      <c r="I72" s="322"/>
      <c r="J72" s="322"/>
      <c r="K72" s="323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2"/>
      <c r="AU72" s="60"/>
    </row>
    <row r="73" spans="1:47" ht="14" customHeight="1">
      <c r="A73" s="314" t="s">
        <v>36</v>
      </c>
      <c r="B73" s="314"/>
      <c r="C73" s="314"/>
      <c r="D73" s="63" t="s">
        <v>92</v>
      </c>
      <c r="E73" s="66" t="str">
        <f>IF(COUNTIF(AU6:AU40," ")=ROWS(AU6:AU40)," ",COUNTIF(AU6:AU40,"Pekiyi"))</f>
        <v xml:space="preserve"> </v>
      </c>
      <c r="F73" s="315" t="str">
        <f t="shared" ref="F73:F78" si="13">IF(E73&lt;&gt;" ","KİŞİ"," ")</f>
        <v xml:space="preserve"> </v>
      </c>
      <c r="G73" s="315"/>
      <c r="H73" s="64" t="str">
        <f>IF(E73=" "," ","%")</f>
        <v xml:space="preserve"> </v>
      </c>
      <c r="I73" s="281" t="str">
        <f>IF(E73=" "," ",100*E73/E78)</f>
        <v xml:space="preserve"> </v>
      </c>
      <c r="J73" s="281"/>
      <c r="K73" s="282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2"/>
      <c r="AU73" s="60"/>
    </row>
    <row r="74" spans="1:47" ht="14" customHeight="1">
      <c r="A74" s="314" t="s">
        <v>97</v>
      </c>
      <c r="B74" s="314"/>
      <c r="C74" s="314"/>
      <c r="D74" s="63" t="s">
        <v>93</v>
      </c>
      <c r="E74" s="66" t="str">
        <f>IF(COUNTIF(AU6:AU40," ")=ROWS(AU6:AU40)," ",COUNTIF(AU6:AU40,"İyi"))</f>
        <v xml:space="preserve"> </v>
      </c>
      <c r="F74" s="315" t="str">
        <f t="shared" si="13"/>
        <v xml:space="preserve"> </v>
      </c>
      <c r="G74" s="315"/>
      <c r="H74" s="64" t="str">
        <f>IF(E73=" "," ","%")</f>
        <v xml:space="preserve"> </v>
      </c>
      <c r="I74" s="281" t="str">
        <f>IF(E74=" "," ",100*E74/E78)</f>
        <v xml:space="preserve"> </v>
      </c>
      <c r="J74" s="281"/>
      <c r="K74" s="282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292"/>
      <c r="AG74" s="292"/>
      <c r="AH74" s="292"/>
      <c r="AI74" s="292"/>
      <c r="AJ74" s="292"/>
      <c r="AK74" s="292"/>
      <c r="AL74" s="292"/>
      <c r="AM74" s="292"/>
      <c r="AN74" s="292"/>
      <c r="AO74" s="61"/>
      <c r="AP74" s="61"/>
      <c r="AQ74" s="61"/>
      <c r="AR74" s="61"/>
      <c r="AS74" s="61"/>
      <c r="AT74" s="62"/>
      <c r="AU74" s="60"/>
    </row>
    <row r="75" spans="1:47" ht="14" customHeight="1">
      <c r="A75" s="314" t="s">
        <v>107</v>
      </c>
      <c r="B75" s="314"/>
      <c r="C75" s="314"/>
      <c r="D75" s="63" t="s">
        <v>94</v>
      </c>
      <c r="E75" s="66" t="str">
        <f>IF(COUNTIF(AU6:AU40," ")=ROWS(AU6:AU40)," ",COUNTIF(AU6:AU40,"Orta"))</f>
        <v xml:space="preserve"> </v>
      </c>
      <c r="F75" s="315" t="str">
        <f t="shared" si="13"/>
        <v xml:space="preserve"> </v>
      </c>
      <c r="G75" s="315"/>
      <c r="H75" s="64" t="str">
        <f>IF(E73=" "," ","%")</f>
        <v xml:space="preserve"> </v>
      </c>
      <c r="I75" s="281" t="str">
        <f>IF(E75=" "," ",100*E75/E78)</f>
        <v xml:space="preserve"> </v>
      </c>
      <c r="J75" s="281"/>
      <c r="K75" s="282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0"/>
      <c r="AU75" s="60"/>
    </row>
    <row r="76" spans="1:47" ht="14" customHeight="1">
      <c r="A76" s="314" t="s">
        <v>106</v>
      </c>
      <c r="B76" s="314"/>
      <c r="C76" s="314"/>
      <c r="D76" s="63" t="s">
        <v>95</v>
      </c>
      <c r="E76" s="66" t="str">
        <f>IF(COUNTIF(AU6:AU40," ")=ROWS(AU6:AU40)," ",COUNTIF(AU6:AU40,"Geçer"))</f>
        <v xml:space="preserve"> </v>
      </c>
      <c r="F76" s="315" t="str">
        <f t="shared" si="13"/>
        <v xml:space="preserve"> </v>
      </c>
      <c r="G76" s="315"/>
      <c r="H76" s="64" t="str">
        <f>IF(E73=" "," ","%")</f>
        <v xml:space="preserve"> </v>
      </c>
      <c r="I76" s="281" t="str">
        <f>IF(E76=" "," ",100*E76/E78)</f>
        <v xml:space="preserve"> </v>
      </c>
      <c r="J76" s="281"/>
      <c r="K76" s="282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0"/>
      <c r="AU76" s="60"/>
    </row>
    <row r="77" spans="1:47" ht="14" customHeight="1">
      <c r="A77" s="314" t="s">
        <v>105</v>
      </c>
      <c r="B77" s="314"/>
      <c r="C77" s="314"/>
      <c r="D77" s="145" t="s">
        <v>96</v>
      </c>
      <c r="E77" s="66" t="str">
        <f>IF(COUNTIF(AU6:AU40," ")=ROWS(AU6:AU40)," ",COUNTIF(AU6:AU40,"Geçmez"))</f>
        <v xml:space="preserve"> </v>
      </c>
      <c r="F77" s="315" t="str">
        <f t="shared" si="13"/>
        <v xml:space="preserve"> </v>
      </c>
      <c r="G77" s="315"/>
      <c r="H77" s="64" t="str">
        <f>IF(E73=" "," ","%")</f>
        <v xml:space="preserve"> </v>
      </c>
      <c r="I77" s="281" t="str">
        <f>IF(E77=" "," ",100*E77/E78)</f>
        <v xml:space="preserve"> </v>
      </c>
      <c r="J77" s="281"/>
      <c r="K77" s="282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0"/>
      <c r="AU77" s="60"/>
    </row>
    <row r="78" spans="1:47" ht="14" customHeight="1">
      <c r="A78" s="336" t="s">
        <v>37</v>
      </c>
      <c r="B78" s="336"/>
      <c r="C78" s="336"/>
      <c r="D78" s="336"/>
      <c r="E78" s="66" t="str">
        <f>IF(SUM(E73:E77)=0," ",SUM(E73:E77))</f>
        <v xml:space="preserve"> </v>
      </c>
      <c r="F78" s="316" t="str">
        <f t="shared" si="13"/>
        <v xml:space="preserve"> </v>
      </c>
      <c r="G78" s="317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60"/>
      <c r="AU78" s="60"/>
    </row>
    <row r="79" spans="1:47" ht="12" customHeight="1">
      <c r="A79" s="58"/>
      <c r="B79" s="58"/>
      <c r="C79" s="58"/>
      <c r="D79" s="58"/>
      <c r="E79" s="58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60"/>
      <c r="AU79" s="60"/>
    </row>
    <row r="80" spans="1:47" ht="14.25" customHeight="1">
      <c r="A80" s="58"/>
      <c r="B80" s="58"/>
      <c r="C80" s="58"/>
      <c r="D80" s="58"/>
      <c r="E80" s="58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60"/>
      <c r="AU80" s="60"/>
    </row>
    <row r="81" spans="1:47">
      <c r="A81" s="296" t="s">
        <v>38</v>
      </c>
      <c r="B81" s="296"/>
      <c r="C81" s="296"/>
      <c r="D81" s="67" t="str">
        <f>IF(COUNTIF(AT6:AT40," ")=ROWS(AT6:AT40)," ",LARGE(AT6:AT40,1))</f>
        <v xml:space="preserve"> </v>
      </c>
      <c r="E81" s="330"/>
      <c r="F81" s="331"/>
      <c r="G81" s="331"/>
      <c r="H81" s="331"/>
      <c r="I81" s="331"/>
      <c r="J81" s="331"/>
      <c r="K81" s="331"/>
      <c r="L81" s="47"/>
      <c r="M81" s="292" t="s">
        <v>54</v>
      </c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59"/>
      <c r="AP81" s="61"/>
    </row>
    <row r="82" spans="1:47" ht="12" customHeight="1">
      <c r="A82" s="296" t="s">
        <v>39</v>
      </c>
      <c r="B82" s="296"/>
      <c r="C82" s="296"/>
      <c r="D82" s="67" t="str">
        <f>IF(COUNTIF(AT6:AT27," ")=ROWS(AT6:AT27)," ",SMALL(AT6:AT27,1))</f>
        <v xml:space="preserve"> </v>
      </c>
      <c r="E82" s="330"/>
      <c r="F82" s="331"/>
      <c r="G82" s="331"/>
      <c r="H82" s="331"/>
      <c r="I82" s="331"/>
      <c r="J82" s="331"/>
      <c r="K82" s="331"/>
      <c r="L82" s="47"/>
      <c r="M82" s="4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P82" s="1"/>
    </row>
    <row r="83" spans="1:47" ht="15" customHeight="1">
      <c r="A83" s="296" t="s">
        <v>40</v>
      </c>
      <c r="B83" s="296"/>
      <c r="C83" s="296"/>
      <c r="D83" s="68" t="str">
        <f>AT43</f>
        <v xml:space="preserve"> </v>
      </c>
      <c r="E83" s="332"/>
      <c r="F83" s="333"/>
      <c r="G83" s="333"/>
      <c r="H83" s="333"/>
      <c r="I83" s="333"/>
      <c r="J83" s="333"/>
      <c r="K83" s="333"/>
      <c r="L83" s="69"/>
      <c r="M83" s="69"/>
      <c r="N83" s="10"/>
      <c r="O83" s="10"/>
      <c r="P83" s="10"/>
      <c r="Q83" s="10"/>
      <c r="R83" s="10"/>
      <c r="S83" s="10"/>
      <c r="T83" s="10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299" t="s">
        <v>44</v>
      </c>
      <c r="AH83" s="300"/>
      <c r="AI83" s="300"/>
      <c r="AJ83" s="300"/>
      <c r="AK83" s="300"/>
      <c r="AL83" s="300"/>
      <c r="AM83" s="300"/>
      <c r="AN83" s="300"/>
      <c r="AO83" s="301"/>
      <c r="AP83" s="12"/>
      <c r="AQ83" s="299" t="s">
        <v>46</v>
      </c>
      <c r="AR83" s="300"/>
      <c r="AS83" s="300"/>
      <c r="AT83" s="300"/>
      <c r="AU83" s="301"/>
    </row>
    <row r="84" spans="1:47" ht="15" customHeight="1">
      <c r="A84" s="70"/>
      <c r="B84" s="70"/>
      <c r="C84" s="70"/>
      <c r="D84" s="71"/>
      <c r="E84" s="69"/>
      <c r="F84" s="71"/>
      <c r="G84" s="71"/>
      <c r="H84" s="71"/>
      <c r="I84" s="71"/>
      <c r="J84" s="71"/>
      <c r="K84" s="71"/>
      <c r="L84" s="71"/>
      <c r="M84" s="71"/>
      <c r="N84" s="10"/>
      <c r="O84" s="10"/>
      <c r="P84" s="10"/>
      <c r="Q84" s="10"/>
      <c r="R84" s="10"/>
      <c r="S84" s="10"/>
      <c r="T84" s="1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302">
        <f ca="1">TODAY()</f>
        <v>45619</v>
      </c>
      <c r="AH84" s="303"/>
      <c r="AI84" s="303"/>
      <c r="AJ84" s="303"/>
      <c r="AK84" s="303"/>
      <c r="AL84" s="303"/>
      <c r="AM84" s="303"/>
      <c r="AN84" s="303"/>
      <c r="AO84" s="304"/>
      <c r="AP84" s="11"/>
      <c r="AQ84" s="305" t="str">
        <f ca="1">CONCATENATE("…. / …. /",YEAR(TODAY()))</f>
        <v>…. / …. /2024</v>
      </c>
      <c r="AR84" s="303"/>
      <c r="AS84" s="303"/>
      <c r="AT84" s="303"/>
      <c r="AU84" s="304"/>
    </row>
    <row r="85" spans="1:47" ht="12" customHeight="1">
      <c r="A85" s="318" t="s">
        <v>41</v>
      </c>
      <c r="B85" s="319"/>
      <c r="C85" s="319"/>
      <c r="D85" s="319"/>
      <c r="E85" s="72" t="str">
        <f>IF(COUNTIF(AT6:AT40," ")=ROWS(AT6:AT40)," ",SUM(E73:E76))</f>
        <v xml:space="preserve"> </v>
      </c>
      <c r="F85" s="316" t="str">
        <f>IF(E85&lt;&gt;" ","KİŞİ"," ")</f>
        <v xml:space="preserve"> </v>
      </c>
      <c r="G85" s="320"/>
      <c r="H85" s="72" t="str">
        <f>IF(I85=" "," ","%")</f>
        <v xml:space="preserve"> </v>
      </c>
      <c r="I85" s="297" t="str">
        <f>IF(E85=" "," ",100*E85/E78)</f>
        <v xml:space="preserve"> </v>
      </c>
      <c r="J85" s="298"/>
      <c r="K85" s="298"/>
      <c r="L85" s="73"/>
      <c r="M85" s="73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48" t="str">
        <f>'K. Bilgiler'!H18</f>
        <v xml:space="preserve">EMİNE SEZER </v>
      </c>
      <c r="AH85" s="349"/>
      <c r="AI85" s="349"/>
      <c r="AJ85" s="349"/>
      <c r="AK85" s="349"/>
      <c r="AL85" s="349"/>
      <c r="AM85" s="349"/>
      <c r="AN85" s="349"/>
      <c r="AO85" s="350"/>
      <c r="AP85" s="14"/>
      <c r="AQ85" s="293" t="str">
        <f>'K. Bilgiler'!H22</f>
        <v>RAŞİT HİÇYILMAZ</v>
      </c>
      <c r="AR85" s="294"/>
      <c r="AS85" s="294"/>
      <c r="AT85" s="294"/>
      <c r="AU85" s="295"/>
    </row>
    <row r="86" spans="1:47" ht="12" customHeight="1">
      <c r="A86" s="318" t="s">
        <v>42</v>
      </c>
      <c r="B86" s="319"/>
      <c r="C86" s="319"/>
      <c r="D86" s="319"/>
      <c r="E86" s="72" t="str">
        <f>IF(COUNTIF(AT6:AT40," ")=ROWS(AT6:AT40)," ",SUM(E77:E77))</f>
        <v xml:space="preserve"> </v>
      </c>
      <c r="F86" s="316" t="str">
        <f>IF(E86&lt;&gt;" ","KİŞİ"," ")</f>
        <v xml:space="preserve"> </v>
      </c>
      <c r="G86" s="320"/>
      <c r="H86" s="72" t="str">
        <f>IF(I86=" "," ","%")</f>
        <v xml:space="preserve"> </v>
      </c>
      <c r="I86" s="297" t="str">
        <f>IF(E86=" "," ",100*E86/E78)</f>
        <v xml:space="preserve"> </v>
      </c>
      <c r="J86" s="298"/>
      <c r="K86" s="298"/>
      <c r="L86" s="73"/>
      <c r="M86" s="7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337" t="str">
        <f>'K. Bilgiler'!H20</f>
        <v>Bilişim Tek.</v>
      </c>
      <c r="AH86" s="338"/>
      <c r="AI86" s="338"/>
      <c r="AJ86" s="338"/>
      <c r="AK86" s="338"/>
      <c r="AL86" s="338"/>
      <c r="AM86" s="338"/>
      <c r="AN86" s="338"/>
      <c r="AO86" s="339"/>
      <c r="AP86" s="13"/>
      <c r="AQ86" s="293" t="s">
        <v>47</v>
      </c>
      <c r="AR86" s="294"/>
      <c r="AS86" s="294"/>
      <c r="AT86" s="294"/>
      <c r="AU86" s="295"/>
    </row>
    <row r="87" spans="1:47" ht="14" thickBot="1">
      <c r="AG87" s="340"/>
      <c r="AH87" s="341"/>
      <c r="AI87" s="341"/>
      <c r="AJ87" s="341"/>
      <c r="AK87" s="341"/>
      <c r="AL87" s="341"/>
      <c r="AM87" s="341"/>
      <c r="AN87" s="341"/>
      <c r="AO87" s="342"/>
      <c r="AQ87" s="343"/>
      <c r="AR87" s="344"/>
      <c r="AS87" s="344"/>
      <c r="AT87" s="344"/>
      <c r="AU87" s="345"/>
    </row>
    <row r="88" spans="1:47" ht="14">
      <c r="A88" s="351" t="s">
        <v>110</v>
      </c>
      <c r="B88" s="354" t="s">
        <v>111</v>
      </c>
      <c r="C88" s="354"/>
      <c r="D88" s="153">
        <f>COUNTIF(AT6:AT40,"&lt;10")</f>
        <v>0</v>
      </c>
    </row>
    <row r="89" spans="1:47" ht="14">
      <c r="A89" s="352"/>
      <c r="B89" s="355" t="s">
        <v>113</v>
      </c>
      <c r="C89" s="355"/>
      <c r="D89" s="158">
        <f>COUNTIF(AT6:AT40,"11")+COUNTIF(AT6:AT40,"12")+COUNTIF(AT6:AT40,"13")+COUNTIF(AT6:AT40,"14")+COUNTIF(AT6:AT40,"15")+COUNTIF(AT6:AT40,"16")+COUNTIF(AT6:AT40,"17")+COUNTIF(AT6:AT40,"18")+COUNTIF(AT6:AT40,"19")+COUNTIF(AT6:AT40,"20")</f>
        <v>0</v>
      </c>
    </row>
    <row r="90" spans="1:47" ht="14">
      <c r="A90" s="352"/>
      <c r="B90" s="356" t="s">
        <v>114</v>
      </c>
      <c r="C90" s="356"/>
      <c r="D90" s="158">
        <f>COUNTIF(AT6:AT40,"21")+COUNTIF(AT6:AT40,"22")+COUNTIF(AT6:AT40,"23")+COUNTIF(AT6:AT40,"24")+COUNTIF(AT6:AT40,"25")+COUNTIF(AT6:AT40,"26")+COUNTIF(AT6:AT40,"27")+COUNTIF(AT6:AT40,"28")+COUNTIF(AT6:AT40,"29")+COUNTIF(AT6:AT40,"30")</f>
        <v>0</v>
      </c>
    </row>
    <row r="91" spans="1:47" ht="14">
      <c r="A91" s="352"/>
      <c r="B91" s="356" t="s">
        <v>115</v>
      </c>
      <c r="C91" s="356"/>
      <c r="D91" s="158">
        <f>COUNTIF(AT6:AT40,"31")+COUNTIF(AT6:AT40,"32")+COUNTIF(AT6:AT40,"33")+COUNTIF(AT6:AT40,"34")+COUNTIF(AT6:AT40,"35")+COUNTIF(AT6:AT40,"36")+COUNTIF(AT6:AT40,"37")+COUNTIF(AT6:AT40,"38")+COUNTIF(AT6:AT40,"39")+COUNTIF(AT6:AT40,"40")</f>
        <v>0</v>
      </c>
    </row>
    <row r="92" spans="1:47" ht="14">
      <c r="A92" s="352"/>
      <c r="B92" s="356" t="s">
        <v>120</v>
      </c>
      <c r="C92" s="356"/>
      <c r="D92" s="158">
        <f>COUNTIF(AT6:AT40,"41")+COUNTIF(AT6:AT40,"42")+COUNTIF(AT6:AT40,"43")+COUNTIF(AT6:AT40,"44")+COUNTIF(AT6:AT40,"45")+COUNTIF(AT6:AT40,"46")+COUNTIF(AT6:AT40,"47")+COUNTIF(AT6:AT40,"48")+COUNTIF(AT6:AT40,"49")+COUNTIF(AT6:AT40,"50")</f>
        <v>0</v>
      </c>
    </row>
    <row r="93" spans="1:47" ht="14">
      <c r="A93" s="352"/>
      <c r="B93" s="356" t="s">
        <v>116</v>
      </c>
      <c r="C93" s="356"/>
      <c r="D93" s="158">
        <f>COUNTIF(AT6:AT40,"51")+COUNTIF(AT6:AT40,"52")+COUNTIF(AT6:AT40,"53")+COUNTIF(AT6:AT40,"54")+COUNTIF(AT6:AT40,"55")+COUNTIF(AT6:AT40,"56")+COUNTIF(AT6:AT40,"57")+COUNTIF(AT6:AT40,"58")+COUNTIF(AT6:AT40,"59")+COUNTIF(AT6:AT40,"60")</f>
        <v>0</v>
      </c>
    </row>
    <row r="94" spans="1:47" ht="14">
      <c r="A94" s="352"/>
      <c r="B94" s="356" t="s">
        <v>117</v>
      </c>
      <c r="C94" s="356"/>
      <c r="D94" s="158">
        <f>COUNTIF(AT6:AT40,"61")+COUNTIF(AT6:AT40,"62")+COUNTIF(AT6:AT40,"63")+COUNTIF(AT6:AT40,"64")+COUNTIF(AT6:AT40,"65")+COUNTIF(AT6:AT40,"66")+COUNTIF(AT6:AT40,"67")+COUNTIF(AT6:AT40,"68")+COUNTIF(AT6:AT40,"69")+COUNTIF(AT6:AT40,"70")</f>
        <v>0</v>
      </c>
    </row>
    <row r="95" spans="1:47" ht="14">
      <c r="A95" s="352"/>
      <c r="B95" s="356" t="s">
        <v>118</v>
      </c>
      <c r="C95" s="356"/>
      <c r="D95" s="158">
        <f>COUNTIF(AT6:AT40,"71")+COUNTIF(AT6:AT40,"72")+COUNTIF(AT6:AT40,"73")+COUNTIF(AT6:AT40,"74")+COUNTIF(AT6:AT40,"75")+COUNTIF(AT6:AT40,"76")+COUNTIF(AT6:AT40,"77")+COUNTIF(AT6:AT40,"78")+COUNTIF(AT6:AT40,"79")+COUNTIF(AT6:AT40,"80")</f>
        <v>0</v>
      </c>
    </row>
    <row r="96" spans="1:47" ht="14">
      <c r="A96" s="352"/>
      <c r="B96" s="356">
        <v>8190</v>
      </c>
      <c r="C96" s="356"/>
      <c r="D96" s="159">
        <f>COUNTIF(AT6:AT40,"81")+COUNTIF(AT6:AT40,"82")+COUNTIF(AT6:AT40,"83")+COUNTIF(AT6:AT40,"84")+COUNTIF(AT6:AT40,"85")+COUNTIF(AT6:AT40,"86")+COUNTIF(AT6:AT40,"87")+COUNTIF(AT6:AT40,"88")+COUNTIF(AT6:AT40,"89")+COUNTIF(AT6:AT40,"90")</f>
        <v>0</v>
      </c>
    </row>
    <row r="97" spans="1:4" ht="15" thickBot="1">
      <c r="A97" s="353"/>
      <c r="B97" s="357" t="s">
        <v>112</v>
      </c>
      <c r="C97" s="357"/>
      <c r="D97" s="153">
        <f>COUNTIF(AT6:AT40,"&gt;90")</f>
        <v>0</v>
      </c>
    </row>
    <row r="98" spans="1:4">
      <c r="A98" s="274" t="s">
        <v>123</v>
      </c>
      <c r="B98" s="274"/>
      <c r="C98" s="274"/>
      <c r="D98" s="274"/>
    </row>
    <row r="99" spans="1:4">
      <c r="A99" s="275">
        <f>IF(ISERROR(_xlfn.STDEV.P(AT6:AT40)),0,(_xlfn.STDEV.P(AT6:AT40)))</f>
        <v>0</v>
      </c>
      <c r="B99" s="275"/>
      <c r="C99" s="275"/>
      <c r="D99" s="275"/>
    </row>
  </sheetData>
  <sheetProtection selectLockedCells="1"/>
  <mergeCells count="113">
    <mergeCell ref="A88:A9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G84:AO84"/>
    <mergeCell ref="AQ84:AU84"/>
    <mergeCell ref="AQ87:AU87"/>
    <mergeCell ref="A85:D85"/>
    <mergeCell ref="F85:G85"/>
    <mergeCell ref="I85:K85"/>
    <mergeCell ref="AG85:AO85"/>
    <mergeCell ref="AQ85:AU85"/>
    <mergeCell ref="A86:D86"/>
    <mergeCell ref="F86:G86"/>
    <mergeCell ref="I86:K86"/>
    <mergeCell ref="AG86:AO87"/>
    <mergeCell ref="AQ86:AU86"/>
    <mergeCell ref="M81:AE81"/>
    <mergeCell ref="A83:C83"/>
    <mergeCell ref="E83:K83"/>
    <mergeCell ref="AG83:AO83"/>
    <mergeCell ref="AQ83:AU83"/>
    <mergeCell ref="AF74:AN74"/>
    <mergeCell ref="A75:C75"/>
    <mergeCell ref="F75:G75"/>
    <mergeCell ref="I75:K75"/>
    <mergeCell ref="A82:C82"/>
    <mergeCell ref="E82:K82"/>
    <mergeCell ref="A76:C76"/>
    <mergeCell ref="F76:G76"/>
    <mergeCell ref="I76:K76"/>
    <mergeCell ref="A77:C77"/>
    <mergeCell ref="F77:G77"/>
    <mergeCell ref="I77:K77"/>
    <mergeCell ref="A78:D78"/>
    <mergeCell ref="F78:G78"/>
    <mergeCell ref="A81:C81"/>
    <mergeCell ref="E81:K81"/>
    <mergeCell ref="A72:K72"/>
    <mergeCell ref="A73:C73"/>
    <mergeCell ref="F73:G73"/>
    <mergeCell ref="I73:K73"/>
    <mergeCell ref="A74:C74"/>
    <mergeCell ref="F74:G74"/>
    <mergeCell ref="I74:K74"/>
    <mergeCell ref="A50:E51"/>
    <mergeCell ref="AT50:AT51"/>
    <mergeCell ref="AU50:AU51"/>
    <mergeCell ref="L71:AF71"/>
    <mergeCell ref="AG71:AU71"/>
    <mergeCell ref="AT45:AT46"/>
    <mergeCell ref="AU45:AU46"/>
    <mergeCell ref="A48:E49"/>
    <mergeCell ref="AT48:AT49"/>
    <mergeCell ref="AU48:AU49"/>
    <mergeCell ref="A47:E47"/>
    <mergeCell ref="A42:E42"/>
    <mergeCell ref="C36:E36"/>
    <mergeCell ref="C37:E37"/>
    <mergeCell ref="C38:E38"/>
    <mergeCell ref="C39:E39"/>
    <mergeCell ref="C40:E40"/>
    <mergeCell ref="A43:E43"/>
    <mergeCell ref="A44:E44"/>
    <mergeCell ref="A45:E46"/>
    <mergeCell ref="A41:E41"/>
    <mergeCell ref="C19:E19"/>
    <mergeCell ref="C20:E20"/>
    <mergeCell ref="C21:E21"/>
    <mergeCell ref="C22:E22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98:D98"/>
    <mergeCell ref="A99:D99"/>
    <mergeCell ref="C11:E11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</mergeCells>
  <conditionalFormatting sqref="F3:AS3">
    <cfRule type="expression" dxfId="36" priority="1">
      <formula>F43&gt;(F4*0.45)</formula>
    </cfRule>
  </conditionalFormatting>
  <conditionalFormatting sqref="F50:AS50">
    <cfRule type="cellIs" dxfId="35" priority="41" stopIfTrue="1" operator="lessThan">
      <formula>50</formula>
    </cfRule>
  </conditionalFormatting>
  <dataValidations count="2">
    <dataValidation allowBlank="1" showInputMessage="1" showErrorMessage="1" prompt="Öğrencinin sorudan aldığı puan değerini giriniz." sqref="F6:AS40" xr:uid="{00000000-0002-0000-0600-000000000000}"/>
    <dataValidation allowBlank="1" showInputMessage="1" showErrorMessage="1" prompt="Sorunun konusunu giriniz." sqref="F3:AS3" xr:uid="{00000000-0002-0000-0600-000001000000}"/>
  </dataValidations>
  <printOptions horizontalCentered="1"/>
  <pageMargins left="0.27559055118110237" right="0.19685039370078741" top="0.19685039370078741" bottom="0.11811023622047245" header="0.23622047244094491" footer="0.15748031496062992"/>
  <pageSetup paperSize="9" scale="5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  <pageSetUpPr fitToPage="1"/>
  </sheetPr>
  <dimension ref="A1:T71"/>
  <sheetViews>
    <sheetView view="pageBreakPreview" zoomScale="80" zoomScaleNormal="100" zoomScaleSheetLayoutView="80" workbookViewId="0">
      <selection activeCell="A71" sqref="A71:D71"/>
    </sheetView>
  </sheetViews>
  <sheetFormatPr baseColWidth="10" defaultColWidth="9.1640625" defaultRowHeight="13"/>
  <cols>
    <col min="1" max="1" width="5" style="115" customWidth="1"/>
    <col min="2" max="2" width="6.33203125" style="115" customWidth="1"/>
    <col min="3" max="3" width="5.83203125" style="115" customWidth="1"/>
    <col min="4" max="4" width="6.6640625" style="115" customWidth="1"/>
    <col min="5" max="5" width="3.33203125" style="115" customWidth="1"/>
    <col min="6" max="6" width="4" style="115" customWidth="1"/>
    <col min="7" max="7" width="2.6640625" style="115" customWidth="1"/>
    <col min="8" max="8" width="6" style="115" customWidth="1"/>
    <col min="9" max="11" width="7.83203125" style="115" bestFit="1" customWidth="1"/>
    <col min="12" max="14" width="10.5" style="115" customWidth="1"/>
    <col min="15" max="15" width="7" style="115" customWidth="1"/>
    <col min="16" max="17" width="11" style="115" bestFit="1" customWidth="1"/>
    <col min="18" max="18" width="10.83203125" style="115" bestFit="1" customWidth="1"/>
    <col min="19" max="16384" width="9.1640625" style="115"/>
  </cols>
  <sheetData>
    <row r="1" spans="1:18" ht="23" customHeight="1">
      <c r="A1" s="403" t="str">
        <f>'K. Bilgiler'!H14&amp;" EĞİTİM ÖĞRETİM YILI"</f>
        <v>2024-2025 EĞİTİM ÖĞRETİM YILI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5"/>
    </row>
    <row r="2" spans="1:18" ht="23" customHeight="1">
      <c r="A2" s="406" t="str">
        <f>'K. Bilgiler'!H6</f>
        <v>ÇİĞDEMTEPE ŞEHİT MEHMET COŞKUN KILIÇ MESLEKİ VE TEKNİK ANADOLU LİSESİ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8"/>
    </row>
    <row r="3" spans="1:18" ht="23" customHeight="1">
      <c r="A3" s="406" t="str">
        <f>'K. Bilgiler'!H10&amp;" / "&amp;'K. Bilgiler'!H12&amp;" SINIFI "&amp;'K. Bilgiler'!H8&amp;" DERSİ"</f>
        <v>12E AMP /  SINIFI  DERSİ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8"/>
    </row>
    <row r="4" spans="1:18" ht="23" customHeight="1">
      <c r="A4" s="409" t="s">
        <v>56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1"/>
    </row>
    <row r="5" spans="1:18" ht="21" customHeight="1">
      <c r="A5" s="412" t="s">
        <v>51</v>
      </c>
      <c r="B5" s="412" t="s">
        <v>52</v>
      </c>
      <c r="C5" s="412" t="s">
        <v>1</v>
      </c>
      <c r="D5" s="412"/>
      <c r="E5" s="413"/>
      <c r="F5" s="413"/>
      <c r="G5" s="413"/>
      <c r="H5" s="413"/>
      <c r="I5" s="375" t="s">
        <v>17</v>
      </c>
      <c r="J5" s="375" t="s">
        <v>18</v>
      </c>
      <c r="K5" s="375" t="s">
        <v>19</v>
      </c>
      <c r="L5" s="380" t="s">
        <v>88</v>
      </c>
      <c r="M5" s="380" t="s">
        <v>89</v>
      </c>
      <c r="N5" s="380" t="s">
        <v>90</v>
      </c>
      <c r="O5" s="378" t="s">
        <v>91</v>
      </c>
      <c r="P5" s="377" t="s">
        <v>61</v>
      </c>
      <c r="Q5" s="377" t="s">
        <v>99</v>
      </c>
      <c r="R5" s="396" t="s">
        <v>68</v>
      </c>
    </row>
    <row r="6" spans="1:18" ht="21" customHeight="1">
      <c r="A6" s="413"/>
      <c r="B6" s="413"/>
      <c r="C6" s="413"/>
      <c r="D6" s="413"/>
      <c r="E6" s="413"/>
      <c r="F6" s="413"/>
      <c r="G6" s="413"/>
      <c r="H6" s="413"/>
      <c r="I6" s="376"/>
      <c r="J6" s="376"/>
      <c r="K6" s="376"/>
      <c r="L6" s="380"/>
      <c r="M6" s="380"/>
      <c r="N6" s="380"/>
      <c r="O6" s="379"/>
      <c r="P6" s="377"/>
      <c r="Q6" s="413"/>
      <c r="R6" s="396"/>
    </row>
    <row r="7" spans="1:18" ht="15" customHeight="1">
      <c r="A7" s="36">
        <f>'S. Listesi'!E4</f>
        <v>1</v>
      </c>
      <c r="B7" s="37">
        <f>IF('S. Listesi'!F4=0," ",'S. Listesi'!F4)</f>
        <v>65</v>
      </c>
      <c r="C7" s="400" t="str">
        <f>IF('S. Listesi'!G4=0,"  ",'S. Listesi'!G4)</f>
        <v>HACI BAĞDINLI</v>
      </c>
      <c r="D7" s="400"/>
      <c r="E7" s="400"/>
      <c r="F7" s="400"/>
      <c r="G7" s="400"/>
      <c r="H7" s="400"/>
      <c r="I7" s="38" t="str">
        <f>'1. Sınav'!AT6</f>
        <v xml:space="preserve"> </v>
      </c>
      <c r="J7" s="38" t="str">
        <f>'2. Sınav'!AT6</f>
        <v xml:space="preserve"> </v>
      </c>
      <c r="K7" s="38" t="str">
        <f>'3. Sınav'!AT6</f>
        <v xml:space="preserve"> </v>
      </c>
      <c r="L7" s="131"/>
      <c r="M7" s="131"/>
      <c r="N7" s="131"/>
      <c r="O7" s="132"/>
      <c r="P7" s="39" t="str">
        <f>IF(SUM(I7:O7)=0," ",AVERAGE(I7:O7))</f>
        <v xml:space="preserve"> </v>
      </c>
      <c r="Q7" s="40" t="str">
        <f>IF(P7=" "," ",IF(P7&gt;=85,"Pekiyi",IF(P7&gt;=70,"İyi",IF(P7&gt;=55,"Orta",IF(P7&gt;=45,"Geçer",IF(P7&gt;=0,"Geçmez",0))))))</f>
        <v xml:space="preserve"> </v>
      </c>
      <c r="R7" s="116" t="str">
        <f>IF(P7=" "," ",IF(P7&gt;=45,"BAŞARILI","BAŞARISIZ"))</f>
        <v xml:space="preserve"> </v>
      </c>
    </row>
    <row r="8" spans="1:18" ht="15" customHeight="1">
      <c r="A8" s="36">
        <f>'S. Listesi'!E5</f>
        <v>2</v>
      </c>
      <c r="B8" s="37">
        <f>IF('S. Listesi'!F5=0," ",'S. Listesi'!F5)</f>
        <v>105</v>
      </c>
      <c r="C8" s="400" t="str">
        <f>IF('S. Listesi'!G5=0,"  ",'S. Listesi'!G5)</f>
        <v>MUHAMMED ŞÜKRÜ EROL</v>
      </c>
      <c r="D8" s="400"/>
      <c r="E8" s="400"/>
      <c r="F8" s="400"/>
      <c r="G8" s="400"/>
      <c r="H8" s="400"/>
      <c r="I8" s="38" t="str">
        <f>'1. Sınav'!AT7</f>
        <v xml:space="preserve"> </v>
      </c>
      <c r="J8" s="38" t="str">
        <f>'2. Sınav'!AT7</f>
        <v xml:space="preserve"> </v>
      </c>
      <c r="K8" s="38" t="str">
        <f>'3. Sınav'!AT7</f>
        <v xml:space="preserve"> </v>
      </c>
      <c r="L8" s="131"/>
      <c r="M8" s="131"/>
      <c r="N8" s="131"/>
      <c r="O8" s="132"/>
      <c r="P8" s="39" t="str">
        <f t="shared" ref="P8:P41" si="0">IF(SUM(I8:O8)=0," ",AVERAGE(I8:O8))</f>
        <v xml:space="preserve"> </v>
      </c>
      <c r="Q8" s="40" t="str">
        <f t="shared" ref="Q8:Q41" si="1">IF(P8=" "," ",IF(P8&gt;=85,"Pekiyi",IF(P8&gt;=70,"İyi",IF(P8&gt;=55,"Orta",IF(P8&gt;=45,"Geçer",IF(P8&gt;=0,"Geçmez",0))))))</f>
        <v xml:space="preserve"> </v>
      </c>
      <c r="R8" s="116" t="str">
        <f t="shared" ref="R8:R41" si="2">IF(P8=" "," ",IF(P8&gt;=45,"BAŞARILI","BAŞARISIZ"))</f>
        <v xml:space="preserve"> </v>
      </c>
    </row>
    <row r="9" spans="1:18" ht="15" customHeight="1">
      <c r="A9" s="36">
        <f>'S. Listesi'!E6</f>
        <v>3</v>
      </c>
      <c r="B9" s="37">
        <f>IF('S. Listesi'!F6=0," ",'S. Listesi'!F6)</f>
        <v>172</v>
      </c>
      <c r="C9" s="400" t="str">
        <f>IF('S. Listesi'!G6=0,"  ",'S. Listesi'!G6)</f>
        <v>FURKAN HASIRCI</v>
      </c>
      <c r="D9" s="400"/>
      <c r="E9" s="400"/>
      <c r="F9" s="400"/>
      <c r="G9" s="400"/>
      <c r="H9" s="400"/>
      <c r="I9" s="38" t="str">
        <f>'1. Sınav'!AT8</f>
        <v xml:space="preserve"> </v>
      </c>
      <c r="J9" s="38" t="str">
        <f>'2. Sınav'!AT8</f>
        <v xml:space="preserve"> </v>
      </c>
      <c r="K9" s="38" t="str">
        <f>'3. Sınav'!AT8</f>
        <v xml:space="preserve"> </v>
      </c>
      <c r="L9" s="131"/>
      <c r="M9" s="131"/>
      <c r="N9" s="131"/>
      <c r="O9" s="132"/>
      <c r="P9" s="39" t="str">
        <f t="shared" si="0"/>
        <v xml:space="preserve"> </v>
      </c>
      <c r="Q9" s="40" t="str">
        <f t="shared" si="1"/>
        <v xml:space="preserve"> </v>
      </c>
      <c r="R9" s="116" t="str">
        <f t="shared" si="2"/>
        <v xml:space="preserve"> </v>
      </c>
    </row>
    <row r="10" spans="1:18" ht="15" customHeight="1">
      <c r="A10" s="36">
        <f>'S. Listesi'!E7</f>
        <v>4</v>
      </c>
      <c r="B10" s="37">
        <f>IF('S. Listesi'!F7=0," ",'S. Listesi'!F7)</f>
        <v>369</v>
      </c>
      <c r="C10" s="400" t="str">
        <f>IF('S. Listesi'!G7=0,"  ",'S. Listesi'!G7)</f>
        <v>HADİ CAN ÖZMEN</v>
      </c>
      <c r="D10" s="400"/>
      <c r="E10" s="400"/>
      <c r="F10" s="400"/>
      <c r="G10" s="400"/>
      <c r="H10" s="400"/>
      <c r="I10" s="38" t="str">
        <f>'1. Sınav'!AT9</f>
        <v xml:space="preserve"> </v>
      </c>
      <c r="J10" s="38" t="str">
        <f>'2. Sınav'!AT9</f>
        <v xml:space="preserve"> </v>
      </c>
      <c r="K10" s="38" t="str">
        <f>'3. Sınav'!AT9</f>
        <v xml:space="preserve"> </v>
      </c>
      <c r="L10" s="131"/>
      <c r="M10" s="131"/>
      <c r="N10" s="131"/>
      <c r="O10" s="132"/>
      <c r="P10" s="39" t="str">
        <f t="shared" si="0"/>
        <v xml:space="preserve"> </v>
      </c>
      <c r="Q10" s="40" t="str">
        <f t="shared" si="1"/>
        <v xml:space="preserve"> </v>
      </c>
      <c r="R10" s="116" t="str">
        <f t="shared" si="2"/>
        <v xml:space="preserve"> </v>
      </c>
    </row>
    <row r="11" spans="1:18" ht="15" customHeight="1">
      <c r="A11" s="36">
        <f>'S. Listesi'!E8</f>
        <v>5</v>
      </c>
      <c r="B11" s="37">
        <f>IF('S. Listesi'!F8=0," ",'S. Listesi'!F8)</f>
        <v>419</v>
      </c>
      <c r="C11" s="400" t="str">
        <f>IF('S. Listesi'!G8=0,"  ",'S. Listesi'!G8)</f>
        <v>MEHMET BAL</v>
      </c>
      <c r="D11" s="400"/>
      <c r="E11" s="400"/>
      <c r="F11" s="400"/>
      <c r="G11" s="400"/>
      <c r="H11" s="400"/>
      <c r="I11" s="38" t="str">
        <f>'1. Sınav'!AT10</f>
        <v xml:space="preserve"> </v>
      </c>
      <c r="J11" s="38" t="str">
        <f>'2. Sınav'!AT10</f>
        <v xml:space="preserve"> </v>
      </c>
      <c r="K11" s="38" t="str">
        <f>'3. Sınav'!AT10</f>
        <v xml:space="preserve"> </v>
      </c>
      <c r="L11" s="131"/>
      <c r="M11" s="131"/>
      <c r="N11" s="131"/>
      <c r="O11" s="132"/>
      <c r="P11" s="39" t="str">
        <f t="shared" si="0"/>
        <v xml:space="preserve"> </v>
      </c>
      <c r="Q11" s="40" t="str">
        <f t="shared" si="1"/>
        <v xml:space="preserve"> </v>
      </c>
      <c r="R11" s="116" t="str">
        <f t="shared" si="2"/>
        <v xml:space="preserve"> </v>
      </c>
    </row>
    <row r="12" spans="1:18" ht="15" customHeight="1">
      <c r="A12" s="36">
        <f>'S. Listesi'!E9</f>
        <v>6</v>
      </c>
      <c r="B12" s="37">
        <f>IF('S. Listesi'!F9=0," ",'S. Listesi'!F9)</f>
        <v>706</v>
      </c>
      <c r="C12" s="400" t="str">
        <f>IF('S. Listesi'!G9=0,"  ",'S. Listesi'!G9)</f>
        <v>RIZA EMİN ÇIRPANLI</v>
      </c>
      <c r="D12" s="400"/>
      <c r="E12" s="400"/>
      <c r="F12" s="400"/>
      <c r="G12" s="400"/>
      <c r="H12" s="400"/>
      <c r="I12" s="38" t="str">
        <f>'1. Sınav'!AT11</f>
        <v xml:space="preserve"> </v>
      </c>
      <c r="J12" s="38" t="str">
        <f>'2. Sınav'!AT11</f>
        <v xml:space="preserve"> </v>
      </c>
      <c r="K12" s="38" t="str">
        <f>'3. Sınav'!AT11</f>
        <v xml:space="preserve"> </v>
      </c>
      <c r="L12" s="131"/>
      <c r="M12" s="131"/>
      <c r="N12" s="131"/>
      <c r="O12" s="132"/>
      <c r="P12" s="39" t="str">
        <f t="shared" si="0"/>
        <v xml:space="preserve"> </v>
      </c>
      <c r="Q12" s="40" t="str">
        <f t="shared" si="1"/>
        <v xml:space="preserve"> </v>
      </c>
      <c r="R12" s="116" t="str">
        <f t="shared" si="2"/>
        <v xml:space="preserve"> </v>
      </c>
    </row>
    <row r="13" spans="1:18" ht="15" customHeight="1">
      <c r="A13" s="36" t="str">
        <f>'S. Listesi'!E10</f>
        <v xml:space="preserve"> </v>
      </c>
      <c r="B13" s="37" t="str">
        <f>IF('S. Listesi'!F10=0," ",'S. Listesi'!F10)</f>
        <v xml:space="preserve"> </v>
      </c>
      <c r="C13" s="400" t="str">
        <f>IF('S. Listesi'!G10=0,"  ",'S. Listesi'!G10)</f>
        <v xml:space="preserve">  </v>
      </c>
      <c r="D13" s="400"/>
      <c r="E13" s="400"/>
      <c r="F13" s="400"/>
      <c r="G13" s="400"/>
      <c r="H13" s="400"/>
      <c r="I13" s="38" t="str">
        <f>'1. Sınav'!AT12</f>
        <v xml:space="preserve"> </v>
      </c>
      <c r="J13" s="38" t="str">
        <f>'2. Sınav'!AT12</f>
        <v xml:space="preserve"> </v>
      </c>
      <c r="K13" s="38" t="str">
        <f>'3. Sınav'!AT12</f>
        <v xml:space="preserve"> </v>
      </c>
      <c r="L13" s="131"/>
      <c r="M13" s="131"/>
      <c r="N13" s="131"/>
      <c r="O13" s="132"/>
      <c r="P13" s="39" t="str">
        <f t="shared" si="0"/>
        <v xml:space="preserve"> </v>
      </c>
      <c r="Q13" s="40" t="str">
        <f t="shared" si="1"/>
        <v xml:space="preserve"> </v>
      </c>
      <c r="R13" s="116" t="str">
        <f t="shared" si="2"/>
        <v xml:space="preserve"> </v>
      </c>
    </row>
    <row r="14" spans="1:18" ht="15" customHeight="1">
      <c r="A14" s="36" t="str">
        <f>'S. Listesi'!E11</f>
        <v xml:space="preserve"> </v>
      </c>
      <c r="B14" s="37" t="str">
        <f>IF('S. Listesi'!F11=0," ",'S. Listesi'!F11)</f>
        <v xml:space="preserve"> </v>
      </c>
      <c r="C14" s="400" t="str">
        <f>IF('S. Listesi'!G11=0,"  ",'S. Listesi'!G11)</f>
        <v xml:space="preserve">  </v>
      </c>
      <c r="D14" s="400"/>
      <c r="E14" s="400"/>
      <c r="F14" s="400"/>
      <c r="G14" s="400"/>
      <c r="H14" s="400"/>
      <c r="I14" s="38" t="str">
        <f>'1. Sınav'!AT13</f>
        <v xml:space="preserve"> </v>
      </c>
      <c r="J14" s="38" t="str">
        <f>'2. Sınav'!AT13</f>
        <v xml:space="preserve"> </v>
      </c>
      <c r="K14" s="38" t="str">
        <f>'3. Sınav'!AT13</f>
        <v xml:space="preserve"> </v>
      </c>
      <c r="L14" s="131"/>
      <c r="M14" s="131"/>
      <c r="N14" s="131"/>
      <c r="O14" s="132"/>
      <c r="P14" s="39" t="str">
        <f t="shared" si="0"/>
        <v xml:space="preserve"> </v>
      </c>
      <c r="Q14" s="40" t="str">
        <f t="shared" si="1"/>
        <v xml:space="preserve"> </v>
      </c>
      <c r="R14" s="116" t="str">
        <f t="shared" si="2"/>
        <v xml:space="preserve"> </v>
      </c>
    </row>
    <row r="15" spans="1:18" ht="15" customHeight="1">
      <c r="A15" s="36" t="str">
        <f>'S. Listesi'!E12</f>
        <v xml:space="preserve"> </v>
      </c>
      <c r="B15" s="37" t="str">
        <f>IF('S. Listesi'!F12=0," ",'S. Listesi'!F12)</f>
        <v xml:space="preserve"> </v>
      </c>
      <c r="C15" s="400" t="str">
        <f>IF('S. Listesi'!G12=0,"  ",'S. Listesi'!G12)</f>
        <v xml:space="preserve">  </v>
      </c>
      <c r="D15" s="400"/>
      <c r="E15" s="400"/>
      <c r="F15" s="400"/>
      <c r="G15" s="400"/>
      <c r="H15" s="400"/>
      <c r="I15" s="38" t="str">
        <f>'1. Sınav'!AT14</f>
        <v xml:space="preserve"> </v>
      </c>
      <c r="J15" s="38" t="str">
        <f>'2. Sınav'!AT14</f>
        <v xml:space="preserve"> </v>
      </c>
      <c r="K15" s="38" t="str">
        <f>'3. Sınav'!AT14</f>
        <v xml:space="preserve"> </v>
      </c>
      <c r="L15" s="131"/>
      <c r="M15" s="131"/>
      <c r="N15" s="131"/>
      <c r="O15" s="132"/>
      <c r="P15" s="39" t="str">
        <f t="shared" si="0"/>
        <v xml:space="preserve"> </v>
      </c>
      <c r="Q15" s="40" t="str">
        <f t="shared" si="1"/>
        <v xml:space="preserve"> </v>
      </c>
      <c r="R15" s="116" t="str">
        <f t="shared" si="2"/>
        <v xml:space="preserve"> </v>
      </c>
    </row>
    <row r="16" spans="1:18" ht="15" customHeight="1">
      <c r="A16" s="36" t="str">
        <f>'S. Listesi'!E13</f>
        <v xml:space="preserve"> </v>
      </c>
      <c r="B16" s="37" t="str">
        <f>IF('S. Listesi'!F13=0," ",'S. Listesi'!F13)</f>
        <v xml:space="preserve"> </v>
      </c>
      <c r="C16" s="400" t="str">
        <f>IF('S. Listesi'!G13=0,"  ",'S. Listesi'!G13)</f>
        <v xml:space="preserve">  </v>
      </c>
      <c r="D16" s="400"/>
      <c r="E16" s="400"/>
      <c r="F16" s="400"/>
      <c r="G16" s="400"/>
      <c r="H16" s="400"/>
      <c r="I16" s="38" t="str">
        <f>'1. Sınav'!AT15</f>
        <v xml:space="preserve"> </v>
      </c>
      <c r="J16" s="38" t="str">
        <f>'2. Sınav'!AT15</f>
        <v xml:space="preserve"> </v>
      </c>
      <c r="K16" s="38" t="str">
        <f>'3. Sınav'!AT15</f>
        <v xml:space="preserve"> </v>
      </c>
      <c r="L16" s="131"/>
      <c r="M16" s="131"/>
      <c r="N16" s="131"/>
      <c r="O16" s="132"/>
      <c r="P16" s="39" t="str">
        <f t="shared" si="0"/>
        <v xml:space="preserve"> </v>
      </c>
      <c r="Q16" s="40" t="str">
        <f t="shared" si="1"/>
        <v xml:space="preserve"> </v>
      </c>
      <c r="R16" s="116" t="str">
        <f t="shared" si="2"/>
        <v xml:space="preserve"> </v>
      </c>
    </row>
    <row r="17" spans="1:18" ht="15" customHeight="1">
      <c r="A17" s="36" t="str">
        <f>'S. Listesi'!E14</f>
        <v xml:space="preserve"> </v>
      </c>
      <c r="B17" s="37" t="str">
        <f>IF('S. Listesi'!F14=0," ",'S. Listesi'!F14)</f>
        <v xml:space="preserve"> </v>
      </c>
      <c r="C17" s="400" t="str">
        <f>IF('S. Listesi'!G14=0,"  ",'S. Listesi'!G14)</f>
        <v xml:space="preserve">  </v>
      </c>
      <c r="D17" s="400"/>
      <c r="E17" s="400"/>
      <c r="F17" s="400"/>
      <c r="G17" s="400"/>
      <c r="H17" s="400"/>
      <c r="I17" s="38" t="str">
        <f>'1. Sınav'!AT16</f>
        <v xml:space="preserve"> </v>
      </c>
      <c r="J17" s="38" t="str">
        <f>'2. Sınav'!AT16</f>
        <v xml:space="preserve"> </v>
      </c>
      <c r="K17" s="38" t="str">
        <f>'3. Sınav'!AT16</f>
        <v xml:space="preserve"> </v>
      </c>
      <c r="L17" s="131"/>
      <c r="M17" s="131"/>
      <c r="N17" s="131"/>
      <c r="O17" s="132"/>
      <c r="P17" s="39" t="str">
        <f t="shared" si="0"/>
        <v xml:space="preserve"> </v>
      </c>
      <c r="Q17" s="40" t="str">
        <f t="shared" si="1"/>
        <v xml:space="preserve"> </v>
      </c>
      <c r="R17" s="116" t="str">
        <f t="shared" si="2"/>
        <v xml:space="preserve"> </v>
      </c>
    </row>
    <row r="18" spans="1:18" ht="15" customHeight="1">
      <c r="A18" s="36" t="str">
        <f>'S. Listesi'!E15</f>
        <v xml:space="preserve"> </v>
      </c>
      <c r="B18" s="37" t="str">
        <f>IF('S. Listesi'!F15=0," ",'S. Listesi'!F15)</f>
        <v xml:space="preserve"> </v>
      </c>
      <c r="C18" s="400" t="str">
        <f>IF('S. Listesi'!G15=0,"  ",'S. Listesi'!G15)</f>
        <v xml:space="preserve">  </v>
      </c>
      <c r="D18" s="400"/>
      <c r="E18" s="400"/>
      <c r="F18" s="400"/>
      <c r="G18" s="400"/>
      <c r="H18" s="400"/>
      <c r="I18" s="38" t="str">
        <f>'1. Sınav'!AT17</f>
        <v xml:space="preserve"> </v>
      </c>
      <c r="J18" s="38" t="str">
        <f>'2. Sınav'!AT17</f>
        <v xml:space="preserve"> </v>
      </c>
      <c r="K18" s="38" t="str">
        <f>'3. Sınav'!AT17</f>
        <v xml:space="preserve"> </v>
      </c>
      <c r="L18" s="131"/>
      <c r="M18" s="131"/>
      <c r="N18" s="131"/>
      <c r="O18" s="132"/>
      <c r="P18" s="39" t="str">
        <f t="shared" si="0"/>
        <v xml:space="preserve"> </v>
      </c>
      <c r="Q18" s="40" t="str">
        <f t="shared" si="1"/>
        <v xml:space="preserve"> </v>
      </c>
      <c r="R18" s="116" t="str">
        <f t="shared" si="2"/>
        <v xml:space="preserve"> </v>
      </c>
    </row>
    <row r="19" spans="1:18" ht="15" customHeight="1">
      <c r="A19" s="36" t="str">
        <f>'S. Listesi'!E16</f>
        <v xml:space="preserve"> </v>
      </c>
      <c r="B19" s="37" t="str">
        <f>IF('S. Listesi'!F16=0," ",'S. Listesi'!F16)</f>
        <v xml:space="preserve"> </v>
      </c>
      <c r="C19" s="400" t="str">
        <f>IF('S. Listesi'!G16=0,"  ",'S. Listesi'!G16)</f>
        <v xml:space="preserve">  </v>
      </c>
      <c r="D19" s="400"/>
      <c r="E19" s="400"/>
      <c r="F19" s="400"/>
      <c r="G19" s="400"/>
      <c r="H19" s="400"/>
      <c r="I19" s="38" t="str">
        <f>'1. Sınav'!AT18</f>
        <v xml:space="preserve"> </v>
      </c>
      <c r="J19" s="38" t="str">
        <f>'2. Sınav'!AT18</f>
        <v xml:space="preserve"> </v>
      </c>
      <c r="K19" s="38" t="str">
        <f>'3. Sınav'!AT18</f>
        <v xml:space="preserve"> </v>
      </c>
      <c r="L19" s="131"/>
      <c r="M19" s="131"/>
      <c r="N19" s="131"/>
      <c r="O19" s="132"/>
      <c r="P19" s="39" t="str">
        <f t="shared" si="0"/>
        <v xml:space="preserve"> </v>
      </c>
      <c r="Q19" s="40" t="str">
        <f t="shared" si="1"/>
        <v xml:space="preserve"> </v>
      </c>
      <c r="R19" s="116" t="str">
        <f t="shared" si="2"/>
        <v xml:space="preserve"> </v>
      </c>
    </row>
    <row r="20" spans="1:18" ht="15" customHeight="1">
      <c r="A20" s="36" t="str">
        <f>'S. Listesi'!E17</f>
        <v xml:space="preserve"> </v>
      </c>
      <c r="B20" s="37" t="str">
        <f>IF('S. Listesi'!F17=0," ",'S. Listesi'!F17)</f>
        <v xml:space="preserve"> </v>
      </c>
      <c r="C20" s="400" t="str">
        <f>IF('S. Listesi'!G17=0,"  ",'S. Listesi'!G17)</f>
        <v xml:space="preserve">  </v>
      </c>
      <c r="D20" s="400"/>
      <c r="E20" s="400"/>
      <c r="F20" s="400"/>
      <c r="G20" s="400"/>
      <c r="H20" s="400"/>
      <c r="I20" s="38" t="str">
        <f>'1. Sınav'!AT19</f>
        <v xml:space="preserve"> </v>
      </c>
      <c r="J20" s="38" t="str">
        <f>'2. Sınav'!AT19</f>
        <v xml:space="preserve"> </v>
      </c>
      <c r="K20" s="38" t="str">
        <f>'3. Sınav'!AT19</f>
        <v xml:space="preserve"> </v>
      </c>
      <c r="L20" s="131"/>
      <c r="M20" s="131"/>
      <c r="N20" s="131"/>
      <c r="O20" s="132"/>
      <c r="P20" s="39" t="str">
        <f t="shared" si="0"/>
        <v xml:space="preserve"> </v>
      </c>
      <c r="Q20" s="40" t="str">
        <f t="shared" si="1"/>
        <v xml:space="preserve"> </v>
      </c>
      <c r="R20" s="116" t="str">
        <f t="shared" si="2"/>
        <v xml:space="preserve"> </v>
      </c>
    </row>
    <row r="21" spans="1:18" ht="15" customHeight="1">
      <c r="A21" s="36" t="str">
        <f>'S. Listesi'!E18</f>
        <v xml:space="preserve"> </v>
      </c>
      <c r="B21" s="37" t="str">
        <f>IF('S. Listesi'!F18=0," ",'S. Listesi'!F18)</f>
        <v xml:space="preserve"> </v>
      </c>
      <c r="C21" s="400" t="str">
        <f>IF('S. Listesi'!G18=0,"  ",'S. Listesi'!G18)</f>
        <v xml:space="preserve">  </v>
      </c>
      <c r="D21" s="400"/>
      <c r="E21" s="400"/>
      <c r="F21" s="400"/>
      <c r="G21" s="400"/>
      <c r="H21" s="400"/>
      <c r="I21" s="38" t="str">
        <f>'1. Sınav'!AT20</f>
        <v xml:space="preserve"> </v>
      </c>
      <c r="J21" s="38" t="str">
        <f>'2. Sınav'!AT20</f>
        <v xml:space="preserve"> </v>
      </c>
      <c r="K21" s="38" t="str">
        <f>'3. Sınav'!AT20</f>
        <v xml:space="preserve"> </v>
      </c>
      <c r="L21" s="131"/>
      <c r="M21" s="131"/>
      <c r="N21" s="131"/>
      <c r="O21" s="132"/>
      <c r="P21" s="39" t="str">
        <f t="shared" si="0"/>
        <v xml:space="preserve"> </v>
      </c>
      <c r="Q21" s="40" t="str">
        <f t="shared" si="1"/>
        <v xml:space="preserve"> </v>
      </c>
      <c r="R21" s="116" t="str">
        <f t="shared" si="2"/>
        <v xml:space="preserve"> </v>
      </c>
    </row>
    <row r="22" spans="1:18" ht="15" customHeight="1">
      <c r="A22" s="36" t="str">
        <f>'S. Listesi'!E19</f>
        <v xml:space="preserve"> </v>
      </c>
      <c r="B22" s="37" t="str">
        <f>IF('S. Listesi'!F19=0," ",'S. Listesi'!F19)</f>
        <v xml:space="preserve"> </v>
      </c>
      <c r="C22" s="400" t="str">
        <f>IF('S. Listesi'!G19=0,"  ",'S. Listesi'!G19)</f>
        <v xml:space="preserve">  </v>
      </c>
      <c r="D22" s="400"/>
      <c r="E22" s="400"/>
      <c r="F22" s="400"/>
      <c r="G22" s="400"/>
      <c r="H22" s="400"/>
      <c r="I22" s="38" t="str">
        <f>'1. Sınav'!AT21</f>
        <v xml:space="preserve"> </v>
      </c>
      <c r="J22" s="38" t="str">
        <f>'2. Sınav'!AT21</f>
        <v xml:space="preserve"> </v>
      </c>
      <c r="K22" s="38" t="str">
        <f>'3. Sınav'!AT21</f>
        <v xml:space="preserve"> </v>
      </c>
      <c r="L22" s="131"/>
      <c r="M22" s="131"/>
      <c r="N22" s="131"/>
      <c r="O22" s="132"/>
      <c r="P22" s="39" t="str">
        <f t="shared" si="0"/>
        <v xml:space="preserve"> </v>
      </c>
      <c r="Q22" s="40" t="str">
        <f t="shared" si="1"/>
        <v xml:space="preserve"> </v>
      </c>
      <c r="R22" s="116" t="str">
        <f t="shared" si="2"/>
        <v xml:space="preserve"> </v>
      </c>
    </row>
    <row r="23" spans="1:18" ht="15" customHeight="1">
      <c r="A23" s="36" t="str">
        <f>'S. Listesi'!E20</f>
        <v xml:space="preserve"> </v>
      </c>
      <c r="B23" s="37" t="str">
        <f>IF('S. Listesi'!F20=0," ",'S. Listesi'!F20)</f>
        <v xml:space="preserve"> </v>
      </c>
      <c r="C23" s="400" t="str">
        <f>IF('S. Listesi'!G20=0,"  ",'S. Listesi'!G20)</f>
        <v xml:space="preserve">  </v>
      </c>
      <c r="D23" s="400"/>
      <c r="E23" s="400"/>
      <c r="F23" s="400"/>
      <c r="G23" s="400"/>
      <c r="H23" s="400"/>
      <c r="I23" s="38" t="str">
        <f>'1. Sınav'!AT22</f>
        <v xml:space="preserve"> </v>
      </c>
      <c r="J23" s="38" t="str">
        <f>'2. Sınav'!AT22</f>
        <v xml:space="preserve"> </v>
      </c>
      <c r="K23" s="38" t="str">
        <f>'3. Sınav'!AT22</f>
        <v xml:space="preserve"> </v>
      </c>
      <c r="L23" s="131"/>
      <c r="M23" s="131"/>
      <c r="N23" s="131"/>
      <c r="O23" s="132"/>
      <c r="P23" s="39" t="str">
        <f t="shared" si="0"/>
        <v xml:space="preserve"> </v>
      </c>
      <c r="Q23" s="40" t="str">
        <f t="shared" si="1"/>
        <v xml:space="preserve"> </v>
      </c>
      <c r="R23" s="116" t="str">
        <f t="shared" si="2"/>
        <v xml:space="preserve"> </v>
      </c>
    </row>
    <row r="24" spans="1:18" ht="15" customHeight="1">
      <c r="A24" s="36" t="str">
        <f>'S. Listesi'!E21</f>
        <v xml:space="preserve"> </v>
      </c>
      <c r="B24" s="37" t="str">
        <f>IF('S. Listesi'!F21=0," ",'S. Listesi'!F21)</f>
        <v xml:space="preserve"> </v>
      </c>
      <c r="C24" s="400" t="str">
        <f>IF('S. Listesi'!G21=0,"  ",'S. Listesi'!G21)</f>
        <v xml:space="preserve">  </v>
      </c>
      <c r="D24" s="400"/>
      <c r="E24" s="400"/>
      <c r="F24" s="400"/>
      <c r="G24" s="400"/>
      <c r="H24" s="400"/>
      <c r="I24" s="38" t="str">
        <f>'1. Sınav'!AT23</f>
        <v xml:space="preserve"> </v>
      </c>
      <c r="J24" s="38" t="str">
        <f>'2. Sınav'!AT23</f>
        <v xml:space="preserve"> </v>
      </c>
      <c r="K24" s="38" t="str">
        <f>'3. Sınav'!AT23</f>
        <v xml:space="preserve"> </v>
      </c>
      <c r="L24" s="131"/>
      <c r="M24" s="131"/>
      <c r="N24" s="131"/>
      <c r="O24" s="132"/>
      <c r="P24" s="39" t="str">
        <f t="shared" si="0"/>
        <v xml:space="preserve"> </v>
      </c>
      <c r="Q24" s="40" t="str">
        <f t="shared" si="1"/>
        <v xml:space="preserve"> </v>
      </c>
      <c r="R24" s="116" t="str">
        <f t="shared" si="2"/>
        <v xml:space="preserve"> </v>
      </c>
    </row>
    <row r="25" spans="1:18" ht="15" customHeight="1">
      <c r="A25" s="36" t="str">
        <f>'S. Listesi'!E22</f>
        <v xml:space="preserve"> </v>
      </c>
      <c r="B25" s="37" t="str">
        <f>IF('S. Listesi'!F22=0," ",'S. Listesi'!F22)</f>
        <v xml:space="preserve"> </v>
      </c>
      <c r="C25" s="400" t="str">
        <f>IF('S. Listesi'!G22=0,"  ",'S. Listesi'!G22)</f>
        <v xml:space="preserve">  </v>
      </c>
      <c r="D25" s="400"/>
      <c r="E25" s="400"/>
      <c r="F25" s="400"/>
      <c r="G25" s="400"/>
      <c r="H25" s="400"/>
      <c r="I25" s="38" t="str">
        <f>'1. Sınav'!AT24</f>
        <v xml:space="preserve"> </v>
      </c>
      <c r="J25" s="38" t="str">
        <f>'2. Sınav'!AT24</f>
        <v xml:space="preserve"> </v>
      </c>
      <c r="K25" s="38" t="str">
        <f>'3. Sınav'!AT24</f>
        <v xml:space="preserve"> </v>
      </c>
      <c r="L25" s="131"/>
      <c r="M25" s="131"/>
      <c r="N25" s="131"/>
      <c r="O25" s="132"/>
      <c r="P25" s="39" t="str">
        <f t="shared" si="0"/>
        <v xml:space="preserve"> </v>
      </c>
      <c r="Q25" s="40" t="str">
        <f t="shared" si="1"/>
        <v xml:space="preserve"> </v>
      </c>
      <c r="R25" s="116" t="str">
        <f t="shared" si="2"/>
        <v xml:space="preserve"> </v>
      </c>
    </row>
    <row r="26" spans="1:18" ht="15" customHeight="1">
      <c r="A26" s="36" t="str">
        <f>'S. Listesi'!E23</f>
        <v xml:space="preserve"> </v>
      </c>
      <c r="B26" s="37" t="str">
        <f>IF('S. Listesi'!F23=0," ",'S. Listesi'!F23)</f>
        <v xml:space="preserve"> </v>
      </c>
      <c r="C26" s="400" t="str">
        <f>IF('S. Listesi'!G23=0,"  ",'S. Listesi'!G23)</f>
        <v xml:space="preserve">  </v>
      </c>
      <c r="D26" s="400"/>
      <c r="E26" s="400"/>
      <c r="F26" s="400"/>
      <c r="G26" s="400"/>
      <c r="H26" s="400"/>
      <c r="I26" s="38" t="str">
        <f>'1. Sınav'!AT25</f>
        <v xml:space="preserve"> </v>
      </c>
      <c r="J26" s="38" t="str">
        <f>'2. Sınav'!AT25</f>
        <v xml:space="preserve"> </v>
      </c>
      <c r="K26" s="38" t="str">
        <f>'3. Sınav'!AT25</f>
        <v xml:space="preserve"> </v>
      </c>
      <c r="L26" s="131"/>
      <c r="M26" s="131"/>
      <c r="N26" s="131"/>
      <c r="O26" s="132"/>
      <c r="P26" s="39" t="str">
        <f t="shared" si="0"/>
        <v xml:space="preserve"> </v>
      </c>
      <c r="Q26" s="40" t="str">
        <f t="shared" si="1"/>
        <v xml:space="preserve"> </v>
      </c>
      <c r="R26" s="116" t="str">
        <f t="shared" si="2"/>
        <v xml:space="preserve"> </v>
      </c>
    </row>
    <row r="27" spans="1:18" ht="15" customHeight="1">
      <c r="A27" s="36" t="str">
        <f>'S. Listesi'!E24</f>
        <v xml:space="preserve"> </v>
      </c>
      <c r="B27" s="37" t="str">
        <f>IF('S. Listesi'!F24=0," ",'S. Listesi'!F24)</f>
        <v xml:space="preserve"> </v>
      </c>
      <c r="C27" s="400" t="str">
        <f>IF('S. Listesi'!G24=0,"  ",'S. Listesi'!G24)</f>
        <v xml:space="preserve">  </v>
      </c>
      <c r="D27" s="400"/>
      <c r="E27" s="400"/>
      <c r="F27" s="400"/>
      <c r="G27" s="400"/>
      <c r="H27" s="400"/>
      <c r="I27" s="38" t="str">
        <f>'1. Sınav'!AT26</f>
        <v xml:space="preserve"> </v>
      </c>
      <c r="J27" s="38" t="str">
        <f>'2. Sınav'!AT26</f>
        <v xml:space="preserve"> </v>
      </c>
      <c r="K27" s="38" t="str">
        <f>'3. Sınav'!AT26</f>
        <v xml:space="preserve"> </v>
      </c>
      <c r="L27" s="131"/>
      <c r="M27" s="131"/>
      <c r="N27" s="131"/>
      <c r="O27" s="132"/>
      <c r="P27" s="39" t="str">
        <f t="shared" si="0"/>
        <v xml:space="preserve"> </v>
      </c>
      <c r="Q27" s="40" t="str">
        <f t="shared" si="1"/>
        <v xml:space="preserve"> </v>
      </c>
      <c r="R27" s="116" t="str">
        <f t="shared" si="2"/>
        <v xml:space="preserve"> </v>
      </c>
    </row>
    <row r="28" spans="1:18" ht="15" customHeight="1">
      <c r="A28" s="36" t="str">
        <f>'S. Listesi'!E25</f>
        <v xml:space="preserve"> </v>
      </c>
      <c r="B28" s="37" t="str">
        <f>IF('S. Listesi'!F25=0," ",'S. Listesi'!F25)</f>
        <v xml:space="preserve"> </v>
      </c>
      <c r="C28" s="400" t="str">
        <f>IF('S. Listesi'!G25=0,"  ",'S. Listesi'!G25)</f>
        <v xml:space="preserve">  </v>
      </c>
      <c r="D28" s="400"/>
      <c r="E28" s="400"/>
      <c r="F28" s="400"/>
      <c r="G28" s="400"/>
      <c r="H28" s="400"/>
      <c r="I28" s="38" t="str">
        <f>'1. Sınav'!AT27</f>
        <v xml:space="preserve"> </v>
      </c>
      <c r="J28" s="38" t="str">
        <f>'2. Sınav'!AT27</f>
        <v xml:space="preserve"> </v>
      </c>
      <c r="K28" s="38" t="str">
        <f>'3. Sınav'!AT27</f>
        <v xml:space="preserve"> </v>
      </c>
      <c r="L28" s="131"/>
      <c r="M28" s="131"/>
      <c r="N28" s="131"/>
      <c r="O28" s="132"/>
      <c r="P28" s="39" t="str">
        <f t="shared" si="0"/>
        <v xml:space="preserve"> </v>
      </c>
      <c r="Q28" s="40" t="str">
        <f t="shared" si="1"/>
        <v xml:space="preserve"> </v>
      </c>
      <c r="R28" s="116" t="str">
        <f t="shared" si="2"/>
        <v xml:space="preserve"> </v>
      </c>
    </row>
    <row r="29" spans="1:18" ht="15" customHeight="1">
      <c r="A29" s="36" t="str">
        <f>'S. Listesi'!E26</f>
        <v xml:space="preserve"> </v>
      </c>
      <c r="B29" s="37" t="str">
        <f>IF('S. Listesi'!F26=0," ",'S. Listesi'!F26)</f>
        <v xml:space="preserve"> </v>
      </c>
      <c r="C29" s="401" t="str">
        <f>IF('S. Listesi'!G26=0,"  ",'S. Listesi'!G26)</f>
        <v xml:space="preserve">  </v>
      </c>
      <c r="D29" s="402"/>
      <c r="E29" s="402"/>
      <c r="F29" s="402"/>
      <c r="G29" s="402"/>
      <c r="H29" s="402"/>
      <c r="I29" s="38" t="str">
        <f>'1. Sınav'!AT28</f>
        <v xml:space="preserve"> </v>
      </c>
      <c r="J29" s="38" t="str">
        <f>'2. Sınav'!AT28</f>
        <v xml:space="preserve"> </v>
      </c>
      <c r="K29" s="38" t="str">
        <f>'3. Sınav'!AT28</f>
        <v xml:space="preserve"> </v>
      </c>
      <c r="L29" s="131"/>
      <c r="M29" s="131"/>
      <c r="N29" s="131"/>
      <c r="O29" s="132"/>
      <c r="P29" s="39" t="str">
        <f t="shared" si="0"/>
        <v xml:space="preserve"> </v>
      </c>
      <c r="Q29" s="40" t="str">
        <f t="shared" si="1"/>
        <v xml:space="preserve"> </v>
      </c>
      <c r="R29" s="116" t="str">
        <f t="shared" si="2"/>
        <v xml:space="preserve"> </v>
      </c>
    </row>
    <row r="30" spans="1:18" ht="15" customHeight="1">
      <c r="A30" s="36" t="str">
        <f>'S. Listesi'!E27</f>
        <v xml:space="preserve"> </v>
      </c>
      <c r="B30" s="37" t="str">
        <f>IF('S. Listesi'!F27=0," ",'S. Listesi'!F27)</f>
        <v xml:space="preserve"> </v>
      </c>
      <c r="C30" s="401" t="str">
        <f>IF('S. Listesi'!G27=0,"  ",'S. Listesi'!G27)</f>
        <v xml:space="preserve">  </v>
      </c>
      <c r="D30" s="402"/>
      <c r="E30" s="402"/>
      <c r="F30" s="402"/>
      <c r="G30" s="402"/>
      <c r="H30" s="402"/>
      <c r="I30" s="38" t="str">
        <f>'1. Sınav'!AT29</f>
        <v xml:space="preserve"> </v>
      </c>
      <c r="J30" s="38" t="str">
        <f>'2. Sınav'!AT29</f>
        <v xml:space="preserve"> </v>
      </c>
      <c r="K30" s="38" t="str">
        <f>'3. Sınav'!AT29</f>
        <v xml:space="preserve"> </v>
      </c>
      <c r="L30" s="131"/>
      <c r="M30" s="131"/>
      <c r="N30" s="131"/>
      <c r="O30" s="132"/>
      <c r="P30" s="39" t="str">
        <f t="shared" si="0"/>
        <v xml:space="preserve"> </v>
      </c>
      <c r="Q30" s="40" t="str">
        <f t="shared" si="1"/>
        <v xml:space="preserve"> </v>
      </c>
      <c r="R30" s="116" t="str">
        <f t="shared" si="2"/>
        <v xml:space="preserve"> </v>
      </c>
    </row>
    <row r="31" spans="1:18" ht="15" customHeight="1">
      <c r="A31" s="36" t="str">
        <f>'S. Listesi'!E28</f>
        <v xml:space="preserve"> </v>
      </c>
      <c r="B31" s="37" t="str">
        <f>IF('S. Listesi'!F28=0," ",'S. Listesi'!F28)</f>
        <v xml:space="preserve"> </v>
      </c>
      <c r="C31" s="401" t="str">
        <f>IF('S. Listesi'!G28=0,"  ",'S. Listesi'!G28)</f>
        <v xml:space="preserve">  </v>
      </c>
      <c r="D31" s="402"/>
      <c r="E31" s="402"/>
      <c r="F31" s="402"/>
      <c r="G31" s="402"/>
      <c r="H31" s="402"/>
      <c r="I31" s="38" t="str">
        <f>'1. Sınav'!AT30</f>
        <v xml:space="preserve"> </v>
      </c>
      <c r="J31" s="38" t="str">
        <f>'2. Sınav'!AT30</f>
        <v xml:space="preserve"> </v>
      </c>
      <c r="K31" s="38" t="str">
        <f>'3. Sınav'!AT30</f>
        <v xml:space="preserve"> </v>
      </c>
      <c r="L31" s="131"/>
      <c r="M31" s="131"/>
      <c r="N31" s="131"/>
      <c r="O31" s="132"/>
      <c r="P31" s="39" t="str">
        <f t="shared" si="0"/>
        <v xml:space="preserve"> </v>
      </c>
      <c r="Q31" s="40" t="str">
        <f t="shared" si="1"/>
        <v xml:space="preserve"> </v>
      </c>
      <c r="R31" s="116" t="str">
        <f t="shared" si="2"/>
        <v xml:space="preserve"> </v>
      </c>
    </row>
    <row r="32" spans="1:18" ht="15" customHeight="1">
      <c r="A32" s="36" t="str">
        <f>'S. Listesi'!E29</f>
        <v xml:space="preserve"> </v>
      </c>
      <c r="B32" s="37" t="str">
        <f>IF('S. Listesi'!F29=0," ",'S. Listesi'!F29)</f>
        <v xml:space="preserve"> </v>
      </c>
      <c r="C32" s="401" t="str">
        <f>IF('S. Listesi'!G29=0,"  ",'S. Listesi'!G29)</f>
        <v xml:space="preserve">  </v>
      </c>
      <c r="D32" s="402"/>
      <c r="E32" s="402"/>
      <c r="F32" s="402"/>
      <c r="G32" s="402"/>
      <c r="H32" s="402"/>
      <c r="I32" s="38" t="str">
        <f>'1. Sınav'!AT31</f>
        <v xml:space="preserve"> </v>
      </c>
      <c r="J32" s="38" t="str">
        <f>'2. Sınav'!AT31</f>
        <v xml:space="preserve"> </v>
      </c>
      <c r="K32" s="38" t="str">
        <f>'3. Sınav'!AT31</f>
        <v xml:space="preserve"> </v>
      </c>
      <c r="L32" s="131"/>
      <c r="M32" s="131"/>
      <c r="N32" s="131"/>
      <c r="O32" s="132"/>
      <c r="P32" s="39" t="str">
        <f t="shared" si="0"/>
        <v xml:space="preserve"> </v>
      </c>
      <c r="Q32" s="40" t="str">
        <f t="shared" si="1"/>
        <v xml:space="preserve"> </v>
      </c>
      <c r="R32" s="116" t="str">
        <f t="shared" si="2"/>
        <v xml:space="preserve"> </v>
      </c>
    </row>
    <row r="33" spans="1:18" ht="15" customHeight="1">
      <c r="A33" s="36" t="str">
        <f>'S. Listesi'!E30</f>
        <v xml:space="preserve"> </v>
      </c>
      <c r="B33" s="37" t="str">
        <f>IF('S. Listesi'!F30=0," ",'S. Listesi'!F30)</f>
        <v xml:space="preserve"> </v>
      </c>
      <c r="C33" s="401" t="str">
        <f>IF('S. Listesi'!G30=0,"  ",'S. Listesi'!G30)</f>
        <v xml:space="preserve">  </v>
      </c>
      <c r="D33" s="402"/>
      <c r="E33" s="402"/>
      <c r="F33" s="402"/>
      <c r="G33" s="402"/>
      <c r="H33" s="402"/>
      <c r="I33" s="38" t="str">
        <f>'1. Sınav'!AT32</f>
        <v xml:space="preserve"> </v>
      </c>
      <c r="J33" s="38" t="str">
        <f>'2. Sınav'!AT32</f>
        <v xml:space="preserve"> </v>
      </c>
      <c r="K33" s="38" t="str">
        <f>'3. Sınav'!AT32</f>
        <v xml:space="preserve"> </v>
      </c>
      <c r="L33" s="131"/>
      <c r="M33" s="131"/>
      <c r="N33" s="131"/>
      <c r="O33" s="132"/>
      <c r="P33" s="39" t="str">
        <f t="shared" si="0"/>
        <v xml:space="preserve"> </v>
      </c>
      <c r="Q33" s="40" t="str">
        <f t="shared" si="1"/>
        <v xml:space="preserve"> </v>
      </c>
      <c r="R33" s="116" t="str">
        <f t="shared" si="2"/>
        <v xml:space="preserve"> </v>
      </c>
    </row>
    <row r="34" spans="1:18" ht="15" customHeight="1">
      <c r="A34" s="36" t="str">
        <f>'S. Listesi'!E31</f>
        <v xml:space="preserve"> </v>
      </c>
      <c r="B34" s="37" t="str">
        <f>IF('S. Listesi'!F31=0," ",'S. Listesi'!F31)</f>
        <v xml:space="preserve"> </v>
      </c>
      <c r="C34" s="401" t="str">
        <f>IF('S. Listesi'!G31=0,"  ",'S. Listesi'!G31)</f>
        <v xml:space="preserve">  </v>
      </c>
      <c r="D34" s="402"/>
      <c r="E34" s="402"/>
      <c r="F34" s="402"/>
      <c r="G34" s="402"/>
      <c r="H34" s="402"/>
      <c r="I34" s="38" t="str">
        <f>'1. Sınav'!AT33</f>
        <v xml:space="preserve"> </v>
      </c>
      <c r="J34" s="38" t="str">
        <f>'2. Sınav'!AT33</f>
        <v xml:space="preserve"> </v>
      </c>
      <c r="K34" s="38" t="str">
        <f>'3. Sınav'!AT33</f>
        <v xml:space="preserve"> </v>
      </c>
      <c r="L34" s="131"/>
      <c r="M34" s="131"/>
      <c r="N34" s="131"/>
      <c r="O34" s="132"/>
      <c r="P34" s="39" t="str">
        <f t="shared" si="0"/>
        <v xml:space="preserve"> </v>
      </c>
      <c r="Q34" s="40" t="str">
        <f t="shared" si="1"/>
        <v xml:space="preserve"> </v>
      </c>
      <c r="R34" s="116" t="str">
        <f t="shared" si="2"/>
        <v xml:space="preserve"> </v>
      </c>
    </row>
    <row r="35" spans="1:18" ht="15" customHeight="1">
      <c r="A35" s="36" t="str">
        <f>'S. Listesi'!E32</f>
        <v xml:space="preserve"> </v>
      </c>
      <c r="B35" s="37" t="str">
        <f>IF('S. Listesi'!F32=0," ",'S. Listesi'!F32)</f>
        <v xml:space="preserve"> </v>
      </c>
      <c r="C35" s="400" t="str">
        <f>IF('S. Listesi'!G32=0,"  ",'S. Listesi'!G32)</f>
        <v xml:space="preserve">  </v>
      </c>
      <c r="D35" s="400"/>
      <c r="E35" s="400"/>
      <c r="F35" s="400"/>
      <c r="G35" s="400"/>
      <c r="H35" s="400"/>
      <c r="I35" s="38" t="str">
        <f>'1. Sınav'!AT34</f>
        <v xml:space="preserve"> </v>
      </c>
      <c r="J35" s="38" t="str">
        <f>'2. Sınav'!AT34</f>
        <v xml:space="preserve"> </v>
      </c>
      <c r="K35" s="38" t="str">
        <f>'3. Sınav'!AT34</f>
        <v xml:space="preserve"> </v>
      </c>
      <c r="L35" s="131"/>
      <c r="M35" s="131"/>
      <c r="N35" s="131"/>
      <c r="O35" s="132"/>
      <c r="P35" s="39" t="str">
        <f t="shared" si="0"/>
        <v xml:space="preserve"> </v>
      </c>
      <c r="Q35" s="40" t="str">
        <f t="shared" si="1"/>
        <v xml:space="preserve"> </v>
      </c>
      <c r="R35" s="116" t="str">
        <f t="shared" si="2"/>
        <v xml:space="preserve"> </v>
      </c>
    </row>
    <row r="36" spans="1:18" ht="15" customHeight="1">
      <c r="A36" s="36" t="str">
        <f>'S. Listesi'!E33</f>
        <v xml:space="preserve"> </v>
      </c>
      <c r="B36" s="37" t="str">
        <f>IF('S. Listesi'!F33=0," ",'S. Listesi'!F33)</f>
        <v xml:space="preserve"> </v>
      </c>
      <c r="C36" s="400" t="str">
        <f>IF('S. Listesi'!G33=0,"  ",'S. Listesi'!G33)</f>
        <v xml:space="preserve">  </v>
      </c>
      <c r="D36" s="400"/>
      <c r="E36" s="400"/>
      <c r="F36" s="400"/>
      <c r="G36" s="400"/>
      <c r="H36" s="400"/>
      <c r="I36" s="38" t="str">
        <f>'1. Sınav'!AT35</f>
        <v xml:space="preserve"> </v>
      </c>
      <c r="J36" s="38" t="str">
        <f>'2. Sınav'!AT35</f>
        <v xml:space="preserve"> </v>
      </c>
      <c r="K36" s="38" t="str">
        <f>'3. Sınav'!AT35</f>
        <v xml:space="preserve"> </v>
      </c>
      <c r="L36" s="131"/>
      <c r="M36" s="131"/>
      <c r="N36" s="131"/>
      <c r="O36" s="132"/>
      <c r="P36" s="39" t="str">
        <f t="shared" si="0"/>
        <v xml:space="preserve"> </v>
      </c>
      <c r="Q36" s="40" t="str">
        <f t="shared" si="1"/>
        <v xml:space="preserve"> </v>
      </c>
      <c r="R36" s="116" t="str">
        <f t="shared" si="2"/>
        <v xml:space="preserve"> </v>
      </c>
    </row>
    <row r="37" spans="1:18" ht="15" customHeight="1">
      <c r="A37" s="36" t="str">
        <f>'S. Listesi'!E34</f>
        <v xml:space="preserve"> </v>
      </c>
      <c r="B37" s="37" t="str">
        <f>IF('S. Listesi'!F34=0," ",'S. Listesi'!F34)</f>
        <v xml:space="preserve"> </v>
      </c>
      <c r="C37" s="400" t="str">
        <f>IF('S. Listesi'!G34=0,"  ",'S. Listesi'!G34)</f>
        <v xml:space="preserve">  </v>
      </c>
      <c r="D37" s="400"/>
      <c r="E37" s="400"/>
      <c r="F37" s="400"/>
      <c r="G37" s="400"/>
      <c r="H37" s="400"/>
      <c r="I37" s="38" t="str">
        <f>'1. Sınav'!AT36</f>
        <v xml:space="preserve"> </v>
      </c>
      <c r="J37" s="38" t="str">
        <f>'2. Sınav'!AT36</f>
        <v xml:space="preserve"> </v>
      </c>
      <c r="K37" s="38" t="str">
        <f>'3. Sınav'!AT36</f>
        <v xml:space="preserve"> </v>
      </c>
      <c r="L37" s="131"/>
      <c r="M37" s="131"/>
      <c r="N37" s="131"/>
      <c r="O37" s="132"/>
      <c r="P37" s="39" t="str">
        <f t="shared" si="0"/>
        <v xml:space="preserve"> </v>
      </c>
      <c r="Q37" s="40" t="str">
        <f t="shared" si="1"/>
        <v xml:space="preserve"> </v>
      </c>
      <c r="R37" s="116" t="str">
        <f t="shared" si="2"/>
        <v xml:space="preserve"> </v>
      </c>
    </row>
    <row r="38" spans="1:18" ht="15" customHeight="1">
      <c r="A38" s="36" t="str">
        <f>'S. Listesi'!E35</f>
        <v xml:space="preserve"> </v>
      </c>
      <c r="B38" s="37" t="str">
        <f>IF('S. Listesi'!F35=0," ",'S. Listesi'!F35)</f>
        <v xml:space="preserve"> </v>
      </c>
      <c r="C38" s="400" t="str">
        <f>IF('S. Listesi'!G35=0,"  ",'S. Listesi'!G35)</f>
        <v xml:space="preserve">  </v>
      </c>
      <c r="D38" s="400"/>
      <c r="E38" s="400"/>
      <c r="F38" s="400"/>
      <c r="G38" s="400"/>
      <c r="H38" s="400"/>
      <c r="I38" s="38" t="str">
        <f>'1. Sınav'!AT37</f>
        <v xml:space="preserve"> </v>
      </c>
      <c r="J38" s="38" t="str">
        <f>'2. Sınav'!AT37</f>
        <v xml:space="preserve"> </v>
      </c>
      <c r="K38" s="38" t="str">
        <f>'3. Sınav'!AT37</f>
        <v xml:space="preserve"> </v>
      </c>
      <c r="L38" s="131"/>
      <c r="M38" s="131"/>
      <c r="N38" s="131"/>
      <c r="O38" s="132"/>
      <c r="P38" s="39" t="str">
        <f t="shared" si="0"/>
        <v xml:space="preserve"> </v>
      </c>
      <c r="Q38" s="40" t="str">
        <f t="shared" si="1"/>
        <v xml:space="preserve"> </v>
      </c>
      <c r="R38" s="116" t="str">
        <f t="shared" si="2"/>
        <v xml:space="preserve"> </v>
      </c>
    </row>
    <row r="39" spans="1:18" ht="15" customHeight="1">
      <c r="A39" s="36" t="str">
        <f>'S. Listesi'!E36</f>
        <v xml:space="preserve"> </v>
      </c>
      <c r="B39" s="37" t="str">
        <f>IF('S. Listesi'!F36=0," ",'S. Listesi'!F36)</f>
        <v xml:space="preserve"> </v>
      </c>
      <c r="C39" s="400" t="str">
        <f>IF('S. Listesi'!G36=0,"  ",'S. Listesi'!G36)</f>
        <v xml:space="preserve">  </v>
      </c>
      <c r="D39" s="400"/>
      <c r="E39" s="400"/>
      <c r="F39" s="400"/>
      <c r="G39" s="400"/>
      <c r="H39" s="400"/>
      <c r="I39" s="38" t="str">
        <f>'1. Sınav'!AT38</f>
        <v xml:space="preserve"> </v>
      </c>
      <c r="J39" s="38" t="str">
        <f>'2. Sınav'!AT38</f>
        <v xml:space="preserve"> </v>
      </c>
      <c r="K39" s="38" t="str">
        <f>'3. Sınav'!AT38</f>
        <v xml:space="preserve"> </v>
      </c>
      <c r="L39" s="131"/>
      <c r="M39" s="131"/>
      <c r="N39" s="131"/>
      <c r="O39" s="132"/>
      <c r="P39" s="39" t="str">
        <f t="shared" si="0"/>
        <v xml:space="preserve"> </v>
      </c>
      <c r="Q39" s="40" t="str">
        <f t="shared" si="1"/>
        <v xml:space="preserve"> </v>
      </c>
      <c r="R39" s="116" t="str">
        <f t="shared" si="2"/>
        <v xml:space="preserve"> </v>
      </c>
    </row>
    <row r="40" spans="1:18" ht="15" customHeight="1">
      <c r="A40" s="36" t="str">
        <f>'S. Listesi'!E37</f>
        <v xml:space="preserve"> </v>
      </c>
      <c r="B40" s="37" t="str">
        <f>IF('S. Listesi'!F37=0," ",'S. Listesi'!F37)</f>
        <v xml:space="preserve"> </v>
      </c>
      <c r="C40" s="400" t="str">
        <f>IF('S. Listesi'!G37=0,"  ",'S. Listesi'!G37)</f>
        <v xml:space="preserve">  </v>
      </c>
      <c r="D40" s="400"/>
      <c r="E40" s="400"/>
      <c r="F40" s="400"/>
      <c r="G40" s="400"/>
      <c r="H40" s="400"/>
      <c r="I40" s="38" t="str">
        <f>'1. Sınav'!AT39</f>
        <v xml:space="preserve"> </v>
      </c>
      <c r="J40" s="38" t="str">
        <f>'2. Sınav'!AT39</f>
        <v xml:space="preserve"> </v>
      </c>
      <c r="K40" s="38" t="str">
        <f>'3. Sınav'!AT39</f>
        <v xml:space="preserve"> </v>
      </c>
      <c r="L40" s="131"/>
      <c r="M40" s="131"/>
      <c r="N40" s="131"/>
      <c r="O40" s="132"/>
      <c r="P40" s="39" t="str">
        <f t="shared" si="0"/>
        <v xml:space="preserve"> </v>
      </c>
      <c r="Q40" s="40" t="str">
        <f t="shared" si="1"/>
        <v xml:space="preserve"> </v>
      </c>
      <c r="R40" s="116" t="str">
        <f t="shared" si="2"/>
        <v xml:space="preserve"> </v>
      </c>
    </row>
    <row r="41" spans="1:18" ht="15" customHeight="1">
      <c r="A41" s="36" t="str">
        <f>'S. Listesi'!E38</f>
        <v xml:space="preserve"> </v>
      </c>
      <c r="B41" s="37"/>
      <c r="C41" s="400"/>
      <c r="D41" s="400"/>
      <c r="E41" s="400"/>
      <c r="F41" s="400"/>
      <c r="G41" s="400"/>
      <c r="H41" s="400"/>
      <c r="I41" s="38" t="str">
        <f>'1. Sınav'!AT40</f>
        <v xml:space="preserve"> </v>
      </c>
      <c r="J41" s="38" t="str">
        <f>'2. Sınav'!AT40</f>
        <v xml:space="preserve"> </v>
      </c>
      <c r="K41" s="38" t="str">
        <f>'3. Sınav'!AT40</f>
        <v xml:space="preserve"> </v>
      </c>
      <c r="L41" s="131"/>
      <c r="M41" s="131"/>
      <c r="N41" s="131"/>
      <c r="O41" s="132"/>
      <c r="P41" s="39" t="str">
        <f t="shared" si="0"/>
        <v xml:space="preserve"> </v>
      </c>
      <c r="Q41" s="40" t="str">
        <f t="shared" si="1"/>
        <v xml:space="preserve"> </v>
      </c>
      <c r="R41" s="116" t="str">
        <f t="shared" si="2"/>
        <v xml:space="preserve"> </v>
      </c>
    </row>
    <row r="42" spans="1:18" ht="24" customHeight="1">
      <c r="A42" s="358" t="s">
        <v>66</v>
      </c>
      <c r="B42" s="359"/>
      <c r="C42" s="359"/>
      <c r="D42" s="359"/>
      <c r="E42" s="359"/>
      <c r="F42" s="359"/>
      <c r="G42" s="359"/>
      <c r="H42" s="359"/>
      <c r="I42" s="41" t="s">
        <v>63</v>
      </c>
      <c r="J42" s="41" t="s">
        <v>64</v>
      </c>
      <c r="K42" s="41" t="s">
        <v>65</v>
      </c>
      <c r="L42" s="42" t="str">
        <f>L5</f>
        <v>1. Performans</v>
      </c>
      <c r="M42" s="42" t="str">
        <f>M5</f>
        <v>2. Performans</v>
      </c>
      <c r="N42" s="42" t="str">
        <f>N5</f>
        <v>3. Performans</v>
      </c>
      <c r="O42" s="42" t="str">
        <f>O5</f>
        <v>Proje</v>
      </c>
      <c r="P42" s="43" t="s">
        <v>60</v>
      </c>
      <c r="Q42" s="44" t="s">
        <v>62</v>
      </c>
      <c r="R42" s="397"/>
    </row>
    <row r="43" spans="1:18" ht="15" customHeight="1">
      <c r="A43" s="360"/>
      <c r="B43" s="361"/>
      <c r="C43" s="361"/>
      <c r="D43" s="361"/>
      <c r="E43" s="361"/>
      <c r="F43" s="361"/>
      <c r="G43" s="361"/>
      <c r="H43" s="361"/>
      <c r="I43" s="117" t="str">
        <f t="shared" ref="I43:Q43" si="3">IF(SUM(I7:I41)=0," ",AVERAGE(I7:I41))</f>
        <v xml:space="preserve"> </v>
      </c>
      <c r="J43" s="117" t="str">
        <f t="shared" si="3"/>
        <v xml:space="preserve"> </v>
      </c>
      <c r="K43" s="117" t="str">
        <f t="shared" si="3"/>
        <v xml:space="preserve"> </v>
      </c>
      <c r="L43" s="117" t="str">
        <f t="shared" si="3"/>
        <v xml:space="preserve"> </v>
      </c>
      <c r="M43" s="117" t="str">
        <f t="shared" si="3"/>
        <v xml:space="preserve"> </v>
      </c>
      <c r="N43" s="117" t="str">
        <f t="shared" si="3"/>
        <v xml:space="preserve"> </v>
      </c>
      <c r="O43" s="117" t="str">
        <f t="shared" si="3"/>
        <v xml:space="preserve"> </v>
      </c>
      <c r="P43" s="117" t="str">
        <f t="shared" si="3"/>
        <v xml:space="preserve"> </v>
      </c>
      <c r="Q43" s="118" t="str">
        <f t="shared" si="3"/>
        <v xml:space="preserve"> </v>
      </c>
      <c r="R43" s="398"/>
    </row>
    <row r="44" spans="1:18" ht="15" customHeight="1"/>
    <row r="45" spans="1:18" ht="15" customHeight="1">
      <c r="A45" s="362" t="s">
        <v>67</v>
      </c>
      <c r="B45" s="363"/>
      <c r="C45" s="363"/>
      <c r="D45" s="363"/>
      <c r="E45" s="363"/>
      <c r="F45" s="363"/>
      <c r="G45" s="363"/>
      <c r="H45" s="364"/>
      <c r="I45" s="365" t="s">
        <v>70</v>
      </c>
      <c r="J45" s="366"/>
      <c r="K45" s="366"/>
      <c r="L45" s="366"/>
      <c r="M45" s="366"/>
      <c r="N45" s="366"/>
      <c r="O45" s="392" t="s">
        <v>72</v>
      </c>
      <c r="P45" s="393"/>
      <c r="Q45" s="393"/>
      <c r="R45" s="393"/>
    </row>
    <row r="46" spans="1:18" ht="15" customHeight="1">
      <c r="A46" s="367" t="s">
        <v>36</v>
      </c>
      <c r="B46" s="315"/>
      <c r="C46" s="368"/>
      <c r="D46" s="120" t="s">
        <v>100</v>
      </c>
      <c r="E46" s="121" t="str">
        <f>IF(COUNTIF(Q7:Q41," ")=ROWS(Q7:Q41)," ",COUNTIF(Q7:Q41,"Pekiyi"))</f>
        <v xml:space="preserve"> </v>
      </c>
      <c r="F46" s="122" t="str">
        <f t="shared" ref="F46:F51" si="4">IF(E46&lt;&gt;" ","KİŞİ"," ")</f>
        <v xml:space="preserve"> </v>
      </c>
      <c r="G46" s="123" t="str">
        <f t="shared" ref="G46:G50" si="5">IF(E46=" "," ","%")</f>
        <v xml:space="preserve"> </v>
      </c>
      <c r="H46" s="124" t="str">
        <f>IF(E46=" "," ",100*E46/$E$51)</f>
        <v xml:space="preserve"> </v>
      </c>
      <c r="I46" s="365"/>
      <c r="J46" s="366"/>
      <c r="K46" s="366"/>
      <c r="L46" s="366"/>
      <c r="M46" s="366"/>
      <c r="N46" s="366"/>
      <c r="O46" s="393"/>
      <c r="P46" s="393"/>
      <c r="Q46" s="393"/>
      <c r="R46" s="393"/>
    </row>
    <row r="47" spans="1:18" ht="15" customHeight="1">
      <c r="A47" s="367" t="s">
        <v>97</v>
      </c>
      <c r="B47" s="315"/>
      <c r="C47" s="368"/>
      <c r="D47" s="120" t="s">
        <v>101</v>
      </c>
      <c r="E47" s="121" t="str">
        <f>IF(COUNTIF(Q7:Q41," ")=ROWS(Q7:Q41)," ",COUNTIF(Q7:Q41,D47))</f>
        <v xml:space="preserve"> </v>
      </c>
      <c r="F47" s="122" t="str">
        <f t="shared" si="4"/>
        <v xml:space="preserve"> </v>
      </c>
      <c r="G47" s="123" t="str">
        <f t="shared" si="5"/>
        <v xml:space="preserve"> </v>
      </c>
      <c r="H47" s="124" t="str">
        <f>IF(E47=" "," ",100*E47/$E$51)</f>
        <v xml:space="preserve"> </v>
      </c>
      <c r="I47" s="369"/>
      <c r="J47" s="369"/>
      <c r="K47" s="125"/>
      <c r="L47" s="370"/>
      <c r="M47" s="370"/>
      <c r="N47" s="370"/>
    </row>
    <row r="48" spans="1:18" ht="15" customHeight="1">
      <c r="A48" s="367" t="s">
        <v>107</v>
      </c>
      <c r="B48" s="315"/>
      <c r="C48" s="368"/>
      <c r="D48" s="120" t="s">
        <v>102</v>
      </c>
      <c r="E48" s="121" t="str">
        <f>IF(COUNTIF(Q7:Q41," ")=ROWS(Q7:Q41)," ",COUNTIF(Q7:Q41,D48))</f>
        <v xml:space="preserve"> </v>
      </c>
      <c r="F48" s="122" t="str">
        <f t="shared" si="4"/>
        <v xml:space="preserve"> </v>
      </c>
      <c r="G48" s="123" t="str">
        <f t="shared" si="5"/>
        <v xml:space="preserve"> </v>
      </c>
      <c r="H48" s="124" t="str">
        <f>IF(E48=" "," ",100*E48/$E$51)</f>
        <v xml:space="preserve"> </v>
      </c>
      <c r="I48" s="369"/>
      <c r="J48" s="369"/>
      <c r="K48" s="125"/>
      <c r="L48" s="370"/>
      <c r="M48" s="370"/>
      <c r="N48" s="370"/>
    </row>
    <row r="49" spans="1:18" ht="15" customHeight="1">
      <c r="A49" s="367" t="s">
        <v>106</v>
      </c>
      <c r="B49" s="315"/>
      <c r="C49" s="368"/>
      <c r="D49" s="120" t="s">
        <v>103</v>
      </c>
      <c r="E49" s="121" t="str">
        <f>IF(COUNTIF(Q7:Q41," ")=ROWS(Q7:Q41)," ",COUNTIF(Q7:Q41,D49))</f>
        <v xml:space="preserve"> </v>
      </c>
      <c r="F49" s="122" t="str">
        <f t="shared" si="4"/>
        <v xml:space="preserve"> </v>
      </c>
      <c r="G49" s="123" t="str">
        <f t="shared" si="5"/>
        <v xml:space="preserve"> </v>
      </c>
      <c r="H49" s="124" t="str">
        <f>IF(E49=" "," ",100*E49/$E$51)</f>
        <v xml:space="preserve"> </v>
      </c>
      <c r="I49" s="369"/>
      <c r="J49" s="369"/>
      <c r="K49" s="125"/>
      <c r="L49" s="370"/>
      <c r="M49" s="370"/>
      <c r="N49" s="370"/>
    </row>
    <row r="50" spans="1:18" ht="15" customHeight="1">
      <c r="A50" s="367" t="s">
        <v>105</v>
      </c>
      <c r="B50" s="315"/>
      <c r="C50" s="368"/>
      <c r="D50" s="120" t="s">
        <v>104</v>
      </c>
      <c r="E50" s="121" t="str">
        <f>IF(COUNTIF(Q7:Q41," ")=ROWS(Q7:Q41)," ",COUNTIF(Q7:Q41,D50))</f>
        <v xml:space="preserve"> </v>
      </c>
      <c r="F50" s="122" t="str">
        <f t="shared" si="4"/>
        <v xml:space="preserve"> </v>
      </c>
      <c r="G50" s="123" t="str">
        <f t="shared" si="5"/>
        <v xml:space="preserve"> </v>
      </c>
      <c r="H50" s="124" t="str">
        <f>IF(E50=" "," ",100*E50/$E$51)</f>
        <v xml:space="preserve"> </v>
      </c>
      <c r="I50" s="369"/>
      <c r="J50" s="369"/>
      <c r="K50" s="125"/>
      <c r="L50" s="370"/>
      <c r="M50" s="370"/>
      <c r="N50" s="370"/>
    </row>
    <row r="51" spans="1:18" ht="15" customHeight="1">
      <c r="A51" s="362" t="s">
        <v>37</v>
      </c>
      <c r="B51" s="363"/>
      <c r="C51" s="363"/>
      <c r="D51" s="363"/>
      <c r="E51" s="121" t="str">
        <f>IF(SUM(E46:E50)=0," ",SUM(E46:E50))</f>
        <v xml:space="preserve"> </v>
      </c>
      <c r="F51" s="119" t="str">
        <f t="shared" si="4"/>
        <v xml:space="preserve"> </v>
      </c>
      <c r="G51" s="126"/>
      <c r="H51" s="58"/>
      <c r="I51" s="369"/>
      <c r="J51" s="399"/>
      <c r="K51" s="127"/>
      <c r="L51" s="127"/>
      <c r="M51" s="127"/>
      <c r="N51" s="127"/>
    </row>
    <row r="52" spans="1:18" ht="15" customHeight="1"/>
    <row r="53" spans="1:18" ht="15" customHeight="1">
      <c r="A53" s="296" t="s">
        <v>38</v>
      </c>
      <c r="B53" s="296"/>
      <c r="C53" s="296"/>
      <c r="D53" s="372" t="str">
        <f>IF(COUNTIF(P7:P41," ")=ROWS(P7:P41)," ",LARGE(P7:P41,1))</f>
        <v xml:space="preserve"> </v>
      </c>
      <c r="E53" s="282"/>
    </row>
    <row r="54" spans="1:18" ht="15" customHeight="1">
      <c r="A54" s="296" t="s">
        <v>39</v>
      </c>
      <c r="B54" s="296"/>
      <c r="C54" s="296"/>
      <c r="D54" s="372" t="str">
        <f>IF(COUNTIF(P7:P41," ")=ROWS(P7:P41)," ",SMALL(P7:P41,1))</f>
        <v xml:space="preserve"> </v>
      </c>
      <c r="E54" s="282"/>
      <c r="I54" s="371" t="s">
        <v>71</v>
      </c>
      <c r="J54" s="371"/>
      <c r="K54" s="371"/>
      <c r="L54" s="371"/>
      <c r="M54" s="371"/>
      <c r="N54" s="371"/>
    </row>
    <row r="55" spans="1:18" ht="26.25" customHeight="1">
      <c r="A55" s="296" t="s">
        <v>69</v>
      </c>
      <c r="B55" s="296"/>
      <c r="C55" s="296"/>
      <c r="D55" s="372" t="str">
        <f>P43</f>
        <v xml:space="preserve"> </v>
      </c>
      <c r="E55" s="282"/>
      <c r="O55" s="390" t="s">
        <v>44</v>
      </c>
      <c r="P55" s="391"/>
      <c r="Q55" s="390" t="s">
        <v>46</v>
      </c>
      <c r="R55" s="391"/>
    </row>
    <row r="56" spans="1:18" ht="15" customHeight="1">
      <c r="O56" s="389">
        <f ca="1">TODAY()</f>
        <v>45619</v>
      </c>
      <c r="P56" s="386"/>
      <c r="Q56" s="385" t="str">
        <f ca="1">CONCATENATE("…. / …. /",YEAR(TODAY()))</f>
        <v>…. / …. /2024</v>
      </c>
      <c r="R56" s="386"/>
    </row>
    <row r="57" spans="1:18" ht="15" customHeight="1">
      <c r="A57" s="373" t="s">
        <v>41</v>
      </c>
      <c r="B57" s="374"/>
      <c r="C57" s="374"/>
      <c r="D57" s="374"/>
      <c r="E57" s="64" t="str">
        <f>IF(COUNTIF(P7:P41," ")=ROWS(P7:P41)," ",SUM(E46:E49))</f>
        <v xml:space="preserve"> </v>
      </c>
      <c r="F57" s="119" t="str">
        <f>IF(E57&lt;&gt;" ","KİŞİ"," ")</f>
        <v xml:space="preserve"> </v>
      </c>
      <c r="G57" s="64" t="str">
        <f>IF(H57=" "," ","%")</f>
        <v xml:space="preserve"> </v>
      </c>
      <c r="H57" s="65" t="str">
        <f>IF(E57=" "," ",100*E57/E51)</f>
        <v xml:space="preserve"> </v>
      </c>
      <c r="I57" s="394"/>
      <c r="J57" s="394"/>
      <c r="K57" s="395"/>
      <c r="O57" s="387" t="str">
        <f>'K. Bilgiler'!H18</f>
        <v xml:space="preserve">EMİNE SEZER </v>
      </c>
      <c r="P57" s="388"/>
      <c r="Q57" s="387" t="str">
        <f>'K. Bilgiler'!H22</f>
        <v>RAŞİT HİÇYILMAZ</v>
      </c>
      <c r="R57" s="388"/>
    </row>
    <row r="58" spans="1:18" ht="15" customHeight="1">
      <c r="A58" s="373" t="s">
        <v>42</v>
      </c>
      <c r="B58" s="374"/>
      <c r="C58" s="374"/>
      <c r="D58" s="374"/>
      <c r="E58" s="64" t="str">
        <f>IF(COUNTIF(P7:P41," ")=ROWS(P7:P41)," ",SUM(E50:E50))</f>
        <v xml:space="preserve"> </v>
      </c>
      <c r="F58" s="119" t="str">
        <f>IF(E58&lt;&gt;" ","KİŞİ"," ")</f>
        <v xml:space="preserve"> </v>
      </c>
      <c r="G58" s="64" t="str">
        <f>IF(H58=" "," ","%")</f>
        <v xml:space="preserve"> </v>
      </c>
      <c r="H58" s="65" t="str">
        <f>IF(E58=" "," ",100*E58/E51)</f>
        <v xml:space="preserve"> </v>
      </c>
      <c r="I58" s="394"/>
      <c r="J58" s="394"/>
      <c r="K58" s="395"/>
      <c r="O58" s="381" t="str">
        <f>'K. Bilgiler'!H20</f>
        <v>Bilişim Tek.</v>
      </c>
      <c r="P58" s="382"/>
      <c r="Q58" s="387" t="s">
        <v>47</v>
      </c>
      <c r="R58" s="388"/>
    </row>
    <row r="59" spans="1:18" ht="15" customHeight="1" thickBot="1">
      <c r="O59" s="383"/>
      <c r="P59" s="384"/>
      <c r="Q59" s="128"/>
      <c r="R59" s="129"/>
    </row>
    <row r="60" spans="1:18" ht="14">
      <c r="A60" s="351" t="s">
        <v>122</v>
      </c>
      <c r="B60" s="354" t="s">
        <v>111</v>
      </c>
      <c r="C60" s="354"/>
      <c r="D60" s="153">
        <f>COUNTIF(P7:P41,"&lt;10")</f>
        <v>0</v>
      </c>
    </row>
    <row r="61" spans="1:18" ht="14">
      <c r="A61" s="352"/>
      <c r="B61" s="355" t="s">
        <v>113</v>
      </c>
      <c r="C61" s="355"/>
      <c r="D61" s="158">
        <f>COUNTIF(P7:P41,"11")+COUNTIF(P7:P41,"12")+COUNTIF(P7:P41,"13")+COUNTIF(P7:P41,"14")+COUNTIF(P7:P41,"15")+COUNTIF(P7:P41,"16")+COUNTIF(P7:P41,"17")+COUNTIF(P7:P41,"18")+COUNTIF(P7:P41,"19")+COUNTIF(P7:P41,"20")</f>
        <v>0</v>
      </c>
    </row>
    <row r="62" spans="1:18" ht="14">
      <c r="A62" s="352"/>
      <c r="B62" s="356" t="s">
        <v>114</v>
      </c>
      <c r="C62" s="356"/>
      <c r="D62" s="158">
        <f>COUNTIF(P7:P41,"21")+COUNTIF(P7:P41,"22")+COUNTIF(P7:P41,"23")+COUNTIF(P7:P41,"24")+COUNTIF(P7:P41,"25")+COUNTIF(P7:P41,"26")+COUNTIF(P7:P41,"27")+COUNTIF(P7:P41,"28")+COUNTIF(P7:P41,"29")+COUNTIF(P7:P41,"30")</f>
        <v>0</v>
      </c>
    </row>
    <row r="63" spans="1:18" ht="14">
      <c r="A63" s="352"/>
      <c r="B63" s="356" t="s">
        <v>115</v>
      </c>
      <c r="C63" s="356"/>
      <c r="D63" s="158">
        <f>COUNTIF(P7:P41,"31")+COUNTIF(P7:P41,"32")+COUNTIF(P7:P41,"33")+COUNTIF(P7:P41,"34")+COUNTIF(P7:P41,"35")+COUNTIF(P7:P41,"36")+COUNTIF(P7:P41,"37")+COUNTIF(P7:P41,"38")+COUNTIF(P7:P41,"39")+COUNTIF(P7:P41,"40")</f>
        <v>0</v>
      </c>
    </row>
    <row r="64" spans="1:18" ht="14">
      <c r="A64" s="352"/>
      <c r="B64" s="356" t="s">
        <v>120</v>
      </c>
      <c r="C64" s="356"/>
      <c r="D64" s="158">
        <f>COUNTIF(P7:P41,"41")+COUNTIF(P7:P41,"42")+COUNTIF(P7:P41,"43")+COUNTIF(P7:P41,"44")+COUNTIF(P7:P41,"45")+COUNTIF(P7:P41,"46")+COUNTIF(P7:P41,"47")+COUNTIF(P7:P41,"48")+COUNTIF(P7:P41,"49")+COUNTIF(P7:P41,"50")</f>
        <v>0</v>
      </c>
    </row>
    <row r="65" spans="1:20" ht="14">
      <c r="A65" s="352"/>
      <c r="B65" s="356" t="s">
        <v>116</v>
      </c>
      <c r="C65" s="356"/>
      <c r="D65" s="158">
        <f>COUNTIF(P7:P41,"51")+COUNTIF(P7:P41,"52")+COUNTIF(P7:P41,"53")+COUNTIF(P7:P41,"54")+COUNTIF(P7:P41,"55")+COUNTIF(P7:P41,"56")+COUNTIF(P7:P41,"57")+COUNTIF(P7:P41,"58")+COUNTIF(P7:P41,"59")+COUNTIF(P7:P41,"60")</f>
        <v>0</v>
      </c>
    </row>
    <row r="66" spans="1:20" ht="14">
      <c r="A66" s="352"/>
      <c r="B66" s="356" t="s">
        <v>117</v>
      </c>
      <c r="C66" s="356"/>
      <c r="D66" s="158">
        <f>COUNTIF(P7:P41,"61")+COUNTIF(P7:P41,"62")+COUNTIF(P7:P41,"63")+COUNTIF(P7:P41,"64")+COUNTIF(P7:P41,"65")+COUNTIF(P7:P41,"66")+COUNTIF(P7:P41,"67")+COUNTIF(P7:P41,"68")+COUNTIF(P7:P41,"69")+COUNTIF(P7:P41,"70")</f>
        <v>0</v>
      </c>
    </row>
    <row r="67" spans="1:20" ht="14">
      <c r="A67" s="352"/>
      <c r="B67" s="356" t="s">
        <v>118</v>
      </c>
      <c r="C67" s="356"/>
      <c r="D67" s="158">
        <f>COUNTIF(P7:P41,"71")+COUNTIF(P7:P41,"72")+COUNTIF(P7:P41,"73")+COUNTIF(P7:P41,"74")+COUNTIF(P7:P41,"75")+COUNTIF(P7:P41,"76")+COUNTIF(P7:P41,"77")+COUNTIF(P7:P41,"78")+COUNTIF(P7:P41,"79")+COUNTIF(P7:P41,"80")</f>
        <v>0</v>
      </c>
    </row>
    <row r="68" spans="1:20" ht="14">
      <c r="A68" s="352"/>
      <c r="B68" s="356">
        <v>8190</v>
      </c>
      <c r="C68" s="356"/>
      <c r="D68" s="159">
        <f>COUNTIF(P7:P41,"81")+COUNTIF(P7:P41,"82")+COUNTIF(P7:P41,"83")+COUNTIF(P7:P41,"84")+COUNTIF(P7:P41,"85")+COUNTIF(P7:P41,"86")+COUNTIF(P7:P41,"87")+COUNTIF(P7:P41,"88")+COUNTIF(P7:P41,"89")+COUNTIF(P7:P41,"90")</f>
        <v>0</v>
      </c>
      <c r="S68" s="130"/>
      <c r="T68" s="130"/>
    </row>
    <row r="69" spans="1:20" ht="15" thickBot="1">
      <c r="A69" s="353"/>
      <c r="B69" s="357" t="s">
        <v>112</v>
      </c>
      <c r="C69" s="357"/>
      <c r="D69" s="153">
        <f>COUNTIF(P7:P41,"&gt;90")</f>
        <v>0</v>
      </c>
    </row>
    <row r="70" spans="1:20">
      <c r="A70" s="274" t="s">
        <v>123</v>
      </c>
      <c r="B70" s="274"/>
      <c r="C70" s="274"/>
      <c r="D70" s="274"/>
    </row>
    <row r="71" spans="1:20">
      <c r="A71" s="275">
        <f>IF(ISERROR(_xlfn.STDEV.P(P7:P41)),0,(_xlfn.STDEV.P(P7:P41)))</f>
        <v>0</v>
      </c>
      <c r="B71" s="275"/>
      <c r="C71" s="275"/>
      <c r="D71" s="275"/>
    </row>
  </sheetData>
  <sheetProtection selectLockedCells="1"/>
  <mergeCells count="104">
    <mergeCell ref="D55:E55"/>
    <mergeCell ref="A53:C53"/>
    <mergeCell ref="C22:H22"/>
    <mergeCell ref="C31:H31"/>
    <mergeCell ref="C32:H32"/>
    <mergeCell ref="C27:H27"/>
    <mergeCell ref="A60:A6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C28:H28"/>
    <mergeCell ref="C23:H23"/>
    <mergeCell ref="C24:H24"/>
    <mergeCell ref="C25:H25"/>
    <mergeCell ref="C26:H26"/>
    <mergeCell ref="C33:H33"/>
    <mergeCell ref="C29:H29"/>
    <mergeCell ref="A1:R1"/>
    <mergeCell ref="A2:R2"/>
    <mergeCell ref="A3:R3"/>
    <mergeCell ref="A4:R4"/>
    <mergeCell ref="C21:H21"/>
    <mergeCell ref="C20:H20"/>
    <mergeCell ref="C17:H17"/>
    <mergeCell ref="C18:H18"/>
    <mergeCell ref="C19:H19"/>
    <mergeCell ref="A5:A6"/>
    <mergeCell ref="B5:B6"/>
    <mergeCell ref="C15:H15"/>
    <mergeCell ref="C8:H8"/>
    <mergeCell ref="C9:H9"/>
    <mergeCell ref="C7:H7"/>
    <mergeCell ref="C5:H6"/>
    <mergeCell ref="C16:H16"/>
    <mergeCell ref="C10:H10"/>
    <mergeCell ref="C11:H11"/>
    <mergeCell ref="C12:H12"/>
    <mergeCell ref="C13:H13"/>
    <mergeCell ref="C14:H14"/>
    <mergeCell ref="Q5:Q6"/>
    <mergeCell ref="I5:I6"/>
    <mergeCell ref="C41:H41"/>
    <mergeCell ref="C38:H38"/>
    <mergeCell ref="C40:H40"/>
    <mergeCell ref="C36:H36"/>
    <mergeCell ref="C37:H37"/>
    <mergeCell ref="C34:H34"/>
    <mergeCell ref="C39:H39"/>
    <mergeCell ref="C35:H35"/>
    <mergeCell ref="C30:H30"/>
    <mergeCell ref="J5:J6"/>
    <mergeCell ref="K5:K6"/>
    <mergeCell ref="P5:P6"/>
    <mergeCell ref="O5:O6"/>
    <mergeCell ref="N5:N6"/>
    <mergeCell ref="L5:L6"/>
    <mergeCell ref="M5:M6"/>
    <mergeCell ref="O58:P59"/>
    <mergeCell ref="Q56:R56"/>
    <mergeCell ref="Q57:R57"/>
    <mergeCell ref="Q58:R58"/>
    <mergeCell ref="O56:P56"/>
    <mergeCell ref="Q55:R55"/>
    <mergeCell ref="O45:R46"/>
    <mergeCell ref="I58:K58"/>
    <mergeCell ref="R5:R6"/>
    <mergeCell ref="R42:R43"/>
    <mergeCell ref="I51:J51"/>
    <mergeCell ref="O57:P57"/>
    <mergeCell ref="O55:P55"/>
    <mergeCell ref="I47:J47"/>
    <mergeCell ref="L47:N47"/>
    <mergeCell ref="I57:K57"/>
    <mergeCell ref="A71:D71"/>
    <mergeCell ref="A70:D70"/>
    <mergeCell ref="A42:H43"/>
    <mergeCell ref="A45:H45"/>
    <mergeCell ref="I45:N46"/>
    <mergeCell ref="A50:C50"/>
    <mergeCell ref="I48:J48"/>
    <mergeCell ref="L48:N48"/>
    <mergeCell ref="I49:J49"/>
    <mergeCell ref="I54:N54"/>
    <mergeCell ref="L49:N49"/>
    <mergeCell ref="L50:N50"/>
    <mergeCell ref="I50:J50"/>
    <mergeCell ref="D54:E54"/>
    <mergeCell ref="A54:C54"/>
    <mergeCell ref="D53:E53"/>
    <mergeCell ref="A58:D58"/>
    <mergeCell ref="A46:C46"/>
    <mergeCell ref="A51:D51"/>
    <mergeCell ref="A47:C47"/>
    <mergeCell ref="A48:C48"/>
    <mergeCell ref="A49:C49"/>
    <mergeCell ref="A57:D57"/>
    <mergeCell ref="A55:C55"/>
  </mergeCells>
  <phoneticPr fontId="5" type="noConversion"/>
  <conditionalFormatting sqref="A8:I8 L8:P8">
    <cfRule type="expression" dxfId="34" priority="3" stopIfTrue="1">
      <formula>$R$8="BAŞARISIZ"</formula>
    </cfRule>
  </conditionalFormatting>
  <conditionalFormatting sqref="A9:I9 L9:P9">
    <cfRule type="expression" dxfId="33" priority="4" stopIfTrue="1">
      <formula>$R$9="BAŞARISIZ"</formula>
    </cfRule>
  </conditionalFormatting>
  <conditionalFormatting sqref="A10:I10 L10:P10">
    <cfRule type="expression" dxfId="32" priority="5" stopIfTrue="1">
      <formula>$R$10="BAŞARISIZ"</formula>
    </cfRule>
  </conditionalFormatting>
  <conditionalFormatting sqref="A11:I11 L11:P11">
    <cfRule type="expression" dxfId="31" priority="6" stopIfTrue="1">
      <formula>$R$11="BAŞARISIZ"</formula>
    </cfRule>
  </conditionalFormatting>
  <conditionalFormatting sqref="A12:I12 L12:P12">
    <cfRule type="expression" dxfId="30" priority="7" stopIfTrue="1">
      <formula>$R$12="BAŞARISIZ"</formula>
    </cfRule>
  </conditionalFormatting>
  <conditionalFormatting sqref="A13:I13 L13:P13">
    <cfRule type="expression" dxfId="29" priority="8" stopIfTrue="1">
      <formula>$R$13="BAŞARISIZ"</formula>
    </cfRule>
  </conditionalFormatting>
  <conditionalFormatting sqref="A14:I14 L14:P14">
    <cfRule type="expression" dxfId="28" priority="9" stopIfTrue="1">
      <formula>$R$14="BAŞARISIZ"</formula>
    </cfRule>
  </conditionalFormatting>
  <conditionalFormatting sqref="A15:I15 L15:P15">
    <cfRule type="expression" dxfId="27" priority="10" stopIfTrue="1">
      <formula>$R$15="BAŞARISIZ"</formula>
    </cfRule>
  </conditionalFormatting>
  <conditionalFormatting sqref="A16:I16 L16:P16">
    <cfRule type="expression" dxfId="26" priority="11" stopIfTrue="1">
      <formula>$R$16="BAŞARISIZ"</formula>
    </cfRule>
  </conditionalFormatting>
  <conditionalFormatting sqref="A17:I17 L17:P17">
    <cfRule type="expression" dxfId="25" priority="12" stopIfTrue="1">
      <formula>$R$17="BAŞARISIZ"</formula>
    </cfRule>
  </conditionalFormatting>
  <conditionalFormatting sqref="A18:I18 L18:P18">
    <cfRule type="expression" dxfId="24" priority="13" stopIfTrue="1">
      <formula>$R$18="BAŞARISIZ"</formula>
    </cfRule>
  </conditionalFormatting>
  <conditionalFormatting sqref="A19:I19 L19:P19">
    <cfRule type="expression" dxfId="23" priority="14" stopIfTrue="1">
      <formula>$R$19="BAŞARISIZ"</formula>
    </cfRule>
  </conditionalFormatting>
  <conditionalFormatting sqref="A20:I20 L20:P20">
    <cfRule type="expression" dxfId="22" priority="1" stopIfTrue="1">
      <formula>$R$20="BAŞARISIZ"</formula>
    </cfRule>
  </conditionalFormatting>
  <conditionalFormatting sqref="A21:I21 L21:P21">
    <cfRule type="expression" dxfId="21" priority="15" stopIfTrue="1">
      <formula>$R$21="BAŞARISIZ"</formula>
    </cfRule>
  </conditionalFormatting>
  <conditionalFormatting sqref="A22:I22 L22:P22">
    <cfRule type="expression" dxfId="20" priority="16" stopIfTrue="1">
      <formula>$R$22="BAŞARISIZ"</formula>
    </cfRule>
  </conditionalFormatting>
  <conditionalFormatting sqref="A23:I23 L23:P23">
    <cfRule type="expression" dxfId="19" priority="17" stopIfTrue="1">
      <formula>$R$23="BAŞARISIZ"</formula>
    </cfRule>
  </conditionalFormatting>
  <conditionalFormatting sqref="A24:I24 L24:P24">
    <cfRule type="expression" dxfId="18" priority="18" stopIfTrue="1">
      <formula>$R$24="BAŞARISIZ"</formula>
    </cfRule>
  </conditionalFormatting>
  <conditionalFormatting sqref="A25:I25 L25:P25">
    <cfRule type="expression" dxfId="17" priority="19" stopIfTrue="1">
      <formula>$R$25="BAŞARISIZ"</formula>
    </cfRule>
  </conditionalFormatting>
  <conditionalFormatting sqref="A26:I26 L26:P26">
    <cfRule type="expression" dxfId="16" priority="20" stopIfTrue="1">
      <formula>$R$26="BAŞARISIZ"</formula>
    </cfRule>
  </conditionalFormatting>
  <conditionalFormatting sqref="A27:I27 L27:P27">
    <cfRule type="expression" dxfId="15" priority="21" stopIfTrue="1">
      <formula>$R$27="BAŞARISIZ"</formula>
    </cfRule>
  </conditionalFormatting>
  <conditionalFormatting sqref="A28:I28 L28:P28">
    <cfRule type="expression" dxfId="14" priority="22" stopIfTrue="1">
      <formula>$R$28="BAŞARISIZ"</formula>
    </cfRule>
  </conditionalFormatting>
  <conditionalFormatting sqref="A29:I29 L29:P29">
    <cfRule type="expression" dxfId="13" priority="23" stopIfTrue="1">
      <formula>$R$29="BAŞARISIZ"</formula>
    </cfRule>
  </conditionalFormatting>
  <conditionalFormatting sqref="A30:I30 L30:P30">
    <cfRule type="expression" dxfId="12" priority="24" stopIfTrue="1">
      <formula>$R$30="BAŞARISIZ"</formula>
    </cfRule>
  </conditionalFormatting>
  <conditionalFormatting sqref="A31:I31 L31:P31">
    <cfRule type="expression" dxfId="11" priority="25" stopIfTrue="1">
      <formula>$R$31="BAŞARISIZ"</formula>
    </cfRule>
  </conditionalFormatting>
  <conditionalFormatting sqref="A32:I32 L32:P32">
    <cfRule type="expression" dxfId="10" priority="26" stopIfTrue="1">
      <formula>$R$32="BAŞARISIZ"</formula>
    </cfRule>
  </conditionalFormatting>
  <conditionalFormatting sqref="A33:I33 L33:P33">
    <cfRule type="expression" dxfId="9" priority="27" stopIfTrue="1">
      <formula>$R$33="BAŞARISIZ"</formula>
    </cfRule>
  </conditionalFormatting>
  <conditionalFormatting sqref="A34:I34 L34:P34">
    <cfRule type="expression" dxfId="8" priority="28" stopIfTrue="1">
      <formula>$R$34="BAŞARISIZ"</formula>
    </cfRule>
  </conditionalFormatting>
  <conditionalFormatting sqref="A35:I35 L35:P35">
    <cfRule type="expression" dxfId="7" priority="29" stopIfTrue="1">
      <formula>$R$35="BAŞARISIZ"</formula>
    </cfRule>
  </conditionalFormatting>
  <conditionalFormatting sqref="A36:I36 L36:P36">
    <cfRule type="expression" dxfId="6" priority="30" stopIfTrue="1">
      <formula>$R$36="BAŞARISIZ"</formula>
    </cfRule>
  </conditionalFormatting>
  <conditionalFormatting sqref="A37:I37 L37:P37">
    <cfRule type="expression" dxfId="5" priority="31" stopIfTrue="1">
      <formula>$R$37="BAŞARISIZ"</formula>
    </cfRule>
  </conditionalFormatting>
  <conditionalFormatting sqref="A38:I38 L38:P38">
    <cfRule type="expression" dxfId="4" priority="32" stopIfTrue="1">
      <formula>$R$38="BAŞARISIZ"</formula>
    </cfRule>
  </conditionalFormatting>
  <conditionalFormatting sqref="A39:I39 L39:P39">
    <cfRule type="expression" dxfId="3" priority="33" stopIfTrue="1">
      <formula>$R$39="BAŞARISIZ"</formula>
    </cfRule>
  </conditionalFormatting>
  <conditionalFormatting sqref="A40:I40 L40:P40">
    <cfRule type="expression" dxfId="2" priority="34" stopIfTrue="1">
      <formula>$R$40="BAŞARISIZ"</formula>
    </cfRule>
  </conditionalFormatting>
  <conditionalFormatting sqref="A41:I41 L41:P41">
    <cfRule type="expression" dxfId="1" priority="35" stopIfTrue="1">
      <formula>$R$41="BAŞARISIZ"</formula>
    </cfRule>
  </conditionalFormatting>
  <conditionalFormatting sqref="A7:R7 J8:K41 Q8:R41">
    <cfRule type="expression" dxfId="0" priority="2" stopIfTrue="1">
      <formula>$R$7="BAŞARISIZ"</formula>
    </cfRule>
  </conditionalFormatting>
  <dataValidations count="4">
    <dataValidation allowBlank="1" showInputMessage="1" showErrorMessage="1" prompt="Öğrencinin 1. sözlüden aldığı puanı giriniz." sqref="L7:L41" xr:uid="{00000000-0002-0000-0700-000000000000}"/>
    <dataValidation allowBlank="1" showInputMessage="1" showErrorMessage="1" prompt="Öğrencinin 2. sözlüden aldığı puanı giriniz." sqref="M7:M41" xr:uid="{00000000-0002-0000-0700-000001000000}"/>
    <dataValidation allowBlank="1" showInputMessage="1" showErrorMessage="1" prompt="Öğrencinin 3. sözlüden aldığı puanı giriniz." sqref="N7:N41" xr:uid="{00000000-0002-0000-0700-000002000000}"/>
    <dataValidation allowBlank="1" showInputMessage="1" showErrorMessage="1" prompt="Varsa öğrencinin dönem ödevinden aldığı puanı giriniz." sqref="O7:O41" xr:uid="{00000000-0002-0000-0700-000003000000}"/>
  </dataValidations>
  <printOptions horizontalCentered="1"/>
  <pageMargins left="0.27559055118110237" right="0.23622047244094491" top="0.27559055118110237" bottom="0.15748031496062992" header="0.23622047244094491" footer="0.19685039370078741"/>
  <pageSetup paperSize="9" scale="68" orientation="portrait" r:id="rId1"/>
  <headerFooter alignWithMargins="0"/>
  <ignoredErrors>
    <ignoredError sqref="F57:F58 D53:D55 F51 E57:E58 H57:H58 G57:G58 O56" unlockedFormula="1"/>
    <ignoredError sqref="P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104"/>
  <sheetViews>
    <sheetView workbookViewId="0">
      <selection activeCell="C30" sqref="C30"/>
    </sheetView>
  </sheetViews>
  <sheetFormatPr baseColWidth="10" defaultColWidth="8.83203125" defaultRowHeight="13"/>
  <cols>
    <col min="2" max="2" width="29.83203125" bestFit="1" customWidth="1"/>
    <col min="4" max="4" width="9.1640625" style="135"/>
    <col min="5" max="5" width="9.5" bestFit="1" customWidth="1"/>
    <col min="6" max="6" width="9.83203125" bestFit="1" customWidth="1"/>
    <col min="7" max="7" width="26.6640625" bestFit="1" customWidth="1"/>
    <col min="8" max="8" width="30" bestFit="1" customWidth="1"/>
    <col min="10" max="10" width="40.6640625" bestFit="1" customWidth="1"/>
    <col min="12" max="12" width="24.33203125" customWidth="1"/>
  </cols>
  <sheetData>
    <row r="2" spans="2:12">
      <c r="B2" s="140" t="s">
        <v>77</v>
      </c>
      <c r="C2" s="140" t="s">
        <v>78</v>
      </c>
      <c r="D2" s="140" t="s">
        <v>79</v>
      </c>
      <c r="E2" s="140" t="s">
        <v>81</v>
      </c>
      <c r="F2" s="140" t="s">
        <v>80</v>
      </c>
      <c r="G2" s="140" t="s">
        <v>85</v>
      </c>
      <c r="H2" s="140" t="s">
        <v>87</v>
      </c>
    </row>
    <row r="3" spans="2:12">
      <c r="B3" s="164" t="s">
        <v>775</v>
      </c>
      <c r="C3" s="160" t="s">
        <v>134</v>
      </c>
      <c r="D3" s="138">
        <v>1</v>
      </c>
      <c r="E3" s="139" t="s">
        <v>132</v>
      </c>
      <c r="F3" s="143" t="s">
        <v>82</v>
      </c>
      <c r="G3" s="162" t="s">
        <v>703</v>
      </c>
      <c r="H3" s="139" t="s">
        <v>125</v>
      </c>
      <c r="J3" t="s">
        <v>124</v>
      </c>
    </row>
    <row r="4" spans="2:12">
      <c r="B4" s="164" t="s">
        <v>774</v>
      </c>
      <c r="C4" s="160" t="s">
        <v>135</v>
      </c>
      <c r="D4" s="138">
        <v>2</v>
      </c>
      <c r="E4" s="139" t="s">
        <v>133</v>
      </c>
      <c r="F4" s="143" t="s">
        <v>83</v>
      </c>
      <c r="G4" s="162" t="s">
        <v>704</v>
      </c>
      <c r="H4" s="139" t="s">
        <v>76</v>
      </c>
    </row>
    <row r="5" spans="2:12">
      <c r="B5" s="139" t="s">
        <v>776</v>
      </c>
      <c r="C5" s="160" t="s">
        <v>136</v>
      </c>
      <c r="D5" s="138">
        <v>3</v>
      </c>
      <c r="E5" s="139"/>
      <c r="F5" s="143"/>
      <c r="G5" s="162" t="s">
        <v>705</v>
      </c>
      <c r="H5" s="139" t="s">
        <v>130</v>
      </c>
      <c r="L5" s="162" t="s">
        <v>703</v>
      </c>
    </row>
    <row r="6" spans="2:12">
      <c r="B6" s="164" t="s">
        <v>773</v>
      </c>
      <c r="C6" s="160" t="s">
        <v>137</v>
      </c>
      <c r="D6" s="138">
        <v>4</v>
      </c>
      <c r="E6" s="139"/>
      <c r="F6" s="143"/>
      <c r="G6" s="162" t="s">
        <v>706</v>
      </c>
      <c r="H6" s="139" t="s">
        <v>126</v>
      </c>
      <c r="L6" s="162" t="s">
        <v>704</v>
      </c>
    </row>
    <row r="7" spans="2:12">
      <c r="B7" s="164" t="s">
        <v>777</v>
      </c>
      <c r="C7" s="160" t="s">
        <v>138</v>
      </c>
      <c r="D7" s="138">
        <v>5</v>
      </c>
      <c r="E7" s="139"/>
      <c r="F7" s="143"/>
      <c r="G7" s="162" t="s">
        <v>707</v>
      </c>
      <c r="H7" s="139" t="s">
        <v>127</v>
      </c>
      <c r="L7" s="162" t="s">
        <v>705</v>
      </c>
    </row>
    <row r="8" spans="2:12">
      <c r="B8" s="164" t="s">
        <v>778</v>
      </c>
      <c r="C8" s="160" t="s">
        <v>139</v>
      </c>
      <c r="D8" s="138">
        <v>6</v>
      </c>
      <c r="E8" s="139"/>
      <c r="F8" s="143"/>
      <c r="G8" s="162" t="s">
        <v>708</v>
      </c>
      <c r="H8" s="139" t="s">
        <v>128</v>
      </c>
      <c r="L8" s="162" t="s">
        <v>706</v>
      </c>
    </row>
    <row r="9" spans="2:12">
      <c r="B9" s="164" t="s">
        <v>779</v>
      </c>
      <c r="C9" s="160" t="s">
        <v>140</v>
      </c>
      <c r="D9" s="138">
        <v>7</v>
      </c>
      <c r="E9" s="139"/>
      <c r="F9" s="143"/>
      <c r="G9" s="162" t="s">
        <v>709</v>
      </c>
      <c r="H9" s="139" t="s">
        <v>108</v>
      </c>
      <c r="L9" s="162" t="s">
        <v>707</v>
      </c>
    </row>
    <row r="10" spans="2:12">
      <c r="B10" s="164" t="s">
        <v>780</v>
      </c>
      <c r="C10" s="160" t="s">
        <v>141</v>
      </c>
      <c r="D10" s="138">
        <v>8</v>
      </c>
      <c r="E10" s="139"/>
      <c r="F10" s="143"/>
      <c r="G10" s="162" t="s">
        <v>710</v>
      </c>
      <c r="H10" s="139" t="s">
        <v>86</v>
      </c>
      <c r="L10" s="162" t="s">
        <v>708</v>
      </c>
    </row>
    <row r="11" spans="2:12">
      <c r="B11" s="164" t="s">
        <v>781</v>
      </c>
      <c r="C11" s="160" t="s">
        <v>142</v>
      </c>
      <c r="D11" s="138">
        <v>9</v>
      </c>
      <c r="E11" s="139"/>
      <c r="F11" s="143"/>
      <c r="G11" s="162" t="s">
        <v>711</v>
      </c>
      <c r="H11" s="139" t="s">
        <v>129</v>
      </c>
      <c r="L11" s="162" t="s">
        <v>709</v>
      </c>
    </row>
    <row r="12" spans="2:12">
      <c r="B12" s="164" t="s">
        <v>782</v>
      </c>
      <c r="C12" s="160" t="s">
        <v>143</v>
      </c>
      <c r="D12" s="138">
        <v>10</v>
      </c>
      <c r="E12" s="139"/>
      <c r="F12" s="143"/>
      <c r="G12" s="162" t="s">
        <v>712</v>
      </c>
      <c r="H12" s="139" t="s">
        <v>131</v>
      </c>
      <c r="L12" s="162" t="s">
        <v>710</v>
      </c>
    </row>
    <row r="13" spans="2:12">
      <c r="B13" s="164" t="s">
        <v>783</v>
      </c>
      <c r="C13" s="160" t="s">
        <v>144</v>
      </c>
      <c r="D13" s="138">
        <v>11</v>
      </c>
      <c r="E13" s="139"/>
      <c r="F13" s="143"/>
      <c r="G13" s="162" t="s">
        <v>713</v>
      </c>
      <c r="H13" s="139" t="s">
        <v>765</v>
      </c>
      <c r="L13" s="162" t="s">
        <v>711</v>
      </c>
    </row>
    <row r="14" spans="2:12">
      <c r="B14" s="164" t="s">
        <v>784</v>
      </c>
      <c r="C14" s="160" t="s">
        <v>145</v>
      </c>
      <c r="D14" s="138">
        <v>12</v>
      </c>
      <c r="E14" s="139"/>
      <c r="F14" s="143"/>
      <c r="G14" s="162" t="s">
        <v>714</v>
      </c>
      <c r="H14" s="163" t="s">
        <v>767</v>
      </c>
      <c r="L14" s="162" t="s">
        <v>712</v>
      </c>
    </row>
    <row r="15" spans="2:12">
      <c r="B15" s="164" t="s">
        <v>785</v>
      </c>
      <c r="C15" s="160" t="s">
        <v>146</v>
      </c>
      <c r="D15" s="138">
        <v>13</v>
      </c>
      <c r="E15" s="139"/>
      <c r="F15" s="143"/>
      <c r="G15" s="162" t="s">
        <v>875</v>
      </c>
      <c r="H15" s="139" t="s">
        <v>766</v>
      </c>
      <c r="L15" s="162" t="s">
        <v>713</v>
      </c>
    </row>
    <row r="16" spans="2:12">
      <c r="B16" s="164" t="s">
        <v>786</v>
      </c>
      <c r="C16" s="160" t="s">
        <v>147</v>
      </c>
      <c r="D16" s="138">
        <v>14</v>
      </c>
      <c r="E16" s="139"/>
      <c r="F16" s="143"/>
      <c r="G16" s="162" t="s">
        <v>715</v>
      </c>
      <c r="H16" s="139" t="s">
        <v>768</v>
      </c>
      <c r="L16" s="162" t="s">
        <v>714</v>
      </c>
    </row>
    <row r="17" spans="2:12">
      <c r="B17" s="164" t="s">
        <v>787</v>
      </c>
      <c r="C17" s="160" t="s">
        <v>148</v>
      </c>
      <c r="D17" s="138">
        <v>15</v>
      </c>
      <c r="E17" s="139"/>
      <c r="F17" s="143"/>
      <c r="G17" s="162" t="s">
        <v>716</v>
      </c>
      <c r="H17" s="139" t="s">
        <v>769</v>
      </c>
      <c r="L17" s="162" t="s">
        <v>875</v>
      </c>
    </row>
    <row r="18" spans="2:12">
      <c r="B18" s="164" t="s">
        <v>788</v>
      </c>
      <c r="C18" s="160" t="s">
        <v>149</v>
      </c>
      <c r="D18" s="138">
        <v>16</v>
      </c>
      <c r="E18" s="139"/>
      <c r="F18" s="143"/>
      <c r="G18" s="162" t="s">
        <v>717</v>
      </c>
      <c r="H18" s="139" t="s">
        <v>770</v>
      </c>
      <c r="L18" s="162" t="s">
        <v>715</v>
      </c>
    </row>
    <row r="19" spans="2:12">
      <c r="B19" s="164" t="s">
        <v>789</v>
      </c>
      <c r="C19" s="160" t="s">
        <v>150</v>
      </c>
      <c r="D19" s="138">
        <v>17</v>
      </c>
      <c r="E19" s="139"/>
      <c r="F19" s="143"/>
      <c r="G19" s="162" t="s">
        <v>718</v>
      </c>
      <c r="H19" s="139" t="s">
        <v>771</v>
      </c>
      <c r="L19" s="162" t="s">
        <v>716</v>
      </c>
    </row>
    <row r="20" spans="2:12">
      <c r="B20" s="164" t="s">
        <v>790</v>
      </c>
      <c r="C20" s="160" t="s">
        <v>151</v>
      </c>
      <c r="D20" s="138">
        <v>18</v>
      </c>
      <c r="E20" s="139"/>
      <c r="F20" s="143"/>
      <c r="G20" s="162" t="s">
        <v>719</v>
      </c>
      <c r="H20" s="139" t="s">
        <v>772</v>
      </c>
      <c r="L20" s="162" t="s">
        <v>717</v>
      </c>
    </row>
    <row r="21" spans="2:12">
      <c r="B21" s="164" t="s">
        <v>791</v>
      </c>
      <c r="C21" s="160" t="s">
        <v>152</v>
      </c>
      <c r="D21" s="138">
        <v>19</v>
      </c>
      <c r="E21" s="139"/>
      <c r="F21" s="143"/>
      <c r="G21" s="162" t="s">
        <v>720</v>
      </c>
      <c r="L21" s="162" t="s">
        <v>718</v>
      </c>
    </row>
    <row r="22" spans="2:12">
      <c r="B22" s="164" t="s">
        <v>792</v>
      </c>
      <c r="C22" s="160" t="s">
        <v>153</v>
      </c>
      <c r="D22" s="138">
        <v>20</v>
      </c>
      <c r="G22" s="162" t="s">
        <v>721</v>
      </c>
      <c r="L22" s="162" t="s">
        <v>719</v>
      </c>
    </row>
    <row r="23" spans="2:12">
      <c r="B23" s="164" t="s">
        <v>793</v>
      </c>
      <c r="C23" s="160" t="s">
        <v>154</v>
      </c>
      <c r="D23" s="138">
        <v>21</v>
      </c>
      <c r="G23" s="162" t="s">
        <v>722</v>
      </c>
      <c r="L23" s="162" t="s">
        <v>720</v>
      </c>
    </row>
    <row r="24" spans="2:12">
      <c r="B24" s="164" t="s">
        <v>794</v>
      </c>
      <c r="C24" s="160" t="s">
        <v>155</v>
      </c>
      <c r="D24" s="138">
        <v>22</v>
      </c>
      <c r="G24" s="162" t="s">
        <v>723</v>
      </c>
      <c r="L24" s="162" t="s">
        <v>721</v>
      </c>
    </row>
    <row r="25" spans="2:12">
      <c r="B25" s="164" t="s">
        <v>795</v>
      </c>
      <c r="C25" s="160" t="s">
        <v>156</v>
      </c>
      <c r="D25" s="138">
        <v>23</v>
      </c>
      <c r="G25" s="162" t="s">
        <v>724</v>
      </c>
      <c r="L25" s="162" t="s">
        <v>722</v>
      </c>
    </row>
    <row r="26" spans="2:12">
      <c r="B26" s="164" t="s">
        <v>796</v>
      </c>
      <c r="C26" s="160" t="s">
        <v>157</v>
      </c>
      <c r="D26" s="138">
        <v>24</v>
      </c>
      <c r="G26" s="162" t="s">
        <v>725</v>
      </c>
      <c r="L26" s="162" t="s">
        <v>723</v>
      </c>
    </row>
    <row r="27" spans="2:12">
      <c r="B27" s="164" t="s">
        <v>797</v>
      </c>
      <c r="C27" s="160" t="s">
        <v>158</v>
      </c>
      <c r="D27" s="138">
        <v>25</v>
      </c>
      <c r="G27" s="162" t="s">
        <v>726</v>
      </c>
      <c r="L27" s="162" t="s">
        <v>724</v>
      </c>
    </row>
    <row r="28" spans="2:12">
      <c r="B28" s="164" t="s">
        <v>798</v>
      </c>
      <c r="C28" s="160" t="s">
        <v>160</v>
      </c>
      <c r="D28" s="138">
        <v>26</v>
      </c>
      <c r="G28" s="162" t="s">
        <v>727</v>
      </c>
      <c r="L28" s="162" t="s">
        <v>725</v>
      </c>
    </row>
    <row r="29" spans="2:12">
      <c r="B29" s="164" t="s">
        <v>799</v>
      </c>
      <c r="C29" s="160" t="s">
        <v>888</v>
      </c>
      <c r="D29" s="138">
        <v>27</v>
      </c>
      <c r="G29" s="162" t="s">
        <v>728</v>
      </c>
      <c r="L29" s="162" t="s">
        <v>726</v>
      </c>
    </row>
    <row r="30" spans="2:12">
      <c r="B30" s="164" t="s">
        <v>800</v>
      </c>
      <c r="C30" s="160"/>
      <c r="D30" s="138"/>
      <c r="G30" s="162" t="s">
        <v>729</v>
      </c>
      <c r="L30" s="162" t="s">
        <v>727</v>
      </c>
    </row>
    <row r="31" spans="2:12">
      <c r="B31" s="164" t="s">
        <v>801</v>
      </c>
      <c r="G31" s="162" t="s">
        <v>730</v>
      </c>
      <c r="L31" s="162" t="s">
        <v>728</v>
      </c>
    </row>
    <row r="32" spans="2:12">
      <c r="B32" s="164" t="s">
        <v>802</v>
      </c>
      <c r="G32" s="162" t="s">
        <v>731</v>
      </c>
      <c r="L32" s="162" t="s">
        <v>729</v>
      </c>
    </row>
    <row r="33" spans="2:12">
      <c r="B33" s="164" t="s">
        <v>803</v>
      </c>
      <c r="G33" s="162" t="s">
        <v>732</v>
      </c>
      <c r="L33" s="162" t="s">
        <v>730</v>
      </c>
    </row>
    <row r="34" spans="2:12">
      <c r="B34" s="164" t="s">
        <v>804</v>
      </c>
      <c r="G34" s="162" t="s">
        <v>733</v>
      </c>
      <c r="L34" s="162" t="s">
        <v>731</v>
      </c>
    </row>
    <row r="35" spans="2:12">
      <c r="B35" s="164" t="s">
        <v>805</v>
      </c>
      <c r="G35" s="162" t="s">
        <v>734</v>
      </c>
      <c r="L35" s="162" t="s">
        <v>732</v>
      </c>
    </row>
    <row r="36" spans="2:12">
      <c r="B36" s="164" t="s">
        <v>806</v>
      </c>
      <c r="G36" s="162" t="s">
        <v>735</v>
      </c>
      <c r="L36" s="162" t="s">
        <v>733</v>
      </c>
    </row>
    <row r="37" spans="2:12">
      <c r="B37" s="164" t="s">
        <v>807</v>
      </c>
      <c r="G37" s="162" t="s">
        <v>736</v>
      </c>
      <c r="L37" s="162" t="s">
        <v>734</v>
      </c>
    </row>
    <row r="38" spans="2:12">
      <c r="B38" s="164" t="s">
        <v>808</v>
      </c>
      <c r="G38" s="162" t="s">
        <v>737</v>
      </c>
      <c r="L38" s="162" t="s">
        <v>735</v>
      </c>
    </row>
    <row r="39" spans="2:12">
      <c r="B39" s="164" t="s">
        <v>809</v>
      </c>
      <c r="G39" s="162" t="s">
        <v>738</v>
      </c>
      <c r="L39" s="162" t="s">
        <v>736</v>
      </c>
    </row>
    <row r="40" spans="2:12">
      <c r="B40" s="164" t="s">
        <v>810</v>
      </c>
      <c r="G40" s="162" t="s">
        <v>739</v>
      </c>
      <c r="L40" s="162" t="s">
        <v>737</v>
      </c>
    </row>
    <row r="41" spans="2:12">
      <c r="B41" s="164" t="s">
        <v>811</v>
      </c>
      <c r="G41" s="162" t="s">
        <v>877</v>
      </c>
      <c r="L41" s="162" t="s">
        <v>738</v>
      </c>
    </row>
    <row r="42" spans="2:12">
      <c r="B42" s="164" t="s">
        <v>812</v>
      </c>
      <c r="G42" s="162" t="s">
        <v>740</v>
      </c>
      <c r="L42" s="162" t="s">
        <v>739</v>
      </c>
    </row>
    <row r="43" spans="2:12">
      <c r="B43" s="164" t="s">
        <v>813</v>
      </c>
      <c r="G43" s="162" t="s">
        <v>741</v>
      </c>
      <c r="L43" s="162" t="s">
        <v>877</v>
      </c>
    </row>
    <row r="44" spans="2:12">
      <c r="B44" s="164" t="s">
        <v>814</v>
      </c>
      <c r="G44" s="162" t="s">
        <v>742</v>
      </c>
      <c r="L44" s="162" t="s">
        <v>740</v>
      </c>
    </row>
    <row r="45" spans="2:12">
      <c r="B45" s="164" t="s">
        <v>815</v>
      </c>
      <c r="G45" s="162" t="s">
        <v>743</v>
      </c>
      <c r="L45" s="162" t="s">
        <v>741</v>
      </c>
    </row>
    <row r="46" spans="2:12">
      <c r="B46" s="164" t="s">
        <v>816</v>
      </c>
      <c r="G46" s="162" t="s">
        <v>744</v>
      </c>
      <c r="L46" s="162" t="s">
        <v>742</v>
      </c>
    </row>
    <row r="47" spans="2:12">
      <c r="B47" s="164" t="s">
        <v>817</v>
      </c>
      <c r="G47" s="162" t="s">
        <v>745</v>
      </c>
      <c r="L47" s="162" t="s">
        <v>743</v>
      </c>
    </row>
    <row r="48" spans="2:12">
      <c r="B48" s="164" t="s">
        <v>818</v>
      </c>
      <c r="G48" s="162" t="s">
        <v>876</v>
      </c>
      <c r="L48" s="162" t="s">
        <v>744</v>
      </c>
    </row>
    <row r="49" spans="2:12">
      <c r="B49" s="164" t="s">
        <v>819</v>
      </c>
      <c r="G49" s="162" t="s">
        <v>746</v>
      </c>
      <c r="L49" s="162" t="s">
        <v>745</v>
      </c>
    </row>
    <row r="50" spans="2:12">
      <c r="B50" s="164" t="s">
        <v>820</v>
      </c>
      <c r="G50" s="162" t="s">
        <v>747</v>
      </c>
      <c r="L50" s="162" t="s">
        <v>876</v>
      </c>
    </row>
    <row r="51" spans="2:12">
      <c r="B51" s="164" t="s">
        <v>821</v>
      </c>
      <c r="G51" s="162" t="s">
        <v>748</v>
      </c>
      <c r="L51" s="162" t="s">
        <v>746</v>
      </c>
    </row>
    <row r="52" spans="2:12">
      <c r="B52" s="164" t="s">
        <v>822</v>
      </c>
      <c r="G52" s="162" t="s">
        <v>749</v>
      </c>
      <c r="L52" s="162" t="s">
        <v>747</v>
      </c>
    </row>
    <row r="53" spans="2:12">
      <c r="B53" s="164" t="s">
        <v>823</v>
      </c>
      <c r="G53" s="162" t="s">
        <v>750</v>
      </c>
      <c r="L53" s="162" t="s">
        <v>748</v>
      </c>
    </row>
    <row r="54" spans="2:12">
      <c r="B54" s="164" t="s">
        <v>824</v>
      </c>
      <c r="G54" s="162" t="s">
        <v>751</v>
      </c>
      <c r="L54" s="162" t="s">
        <v>749</v>
      </c>
    </row>
    <row r="55" spans="2:12">
      <c r="B55" s="164" t="s">
        <v>825</v>
      </c>
      <c r="G55" s="162" t="s">
        <v>752</v>
      </c>
      <c r="L55" s="162" t="s">
        <v>750</v>
      </c>
    </row>
    <row r="56" spans="2:12">
      <c r="B56" s="164" t="s">
        <v>826</v>
      </c>
      <c r="G56" s="162" t="s">
        <v>753</v>
      </c>
      <c r="L56" s="162" t="s">
        <v>751</v>
      </c>
    </row>
    <row r="57" spans="2:12">
      <c r="B57" s="164" t="s">
        <v>827</v>
      </c>
      <c r="G57" s="162" t="s">
        <v>754</v>
      </c>
      <c r="L57" s="162" t="s">
        <v>752</v>
      </c>
    </row>
    <row r="58" spans="2:12">
      <c r="B58" s="164" t="s">
        <v>828</v>
      </c>
      <c r="G58" s="162" t="s">
        <v>755</v>
      </c>
      <c r="L58" s="162" t="s">
        <v>753</v>
      </c>
    </row>
    <row r="59" spans="2:12">
      <c r="B59" s="164" t="s">
        <v>829</v>
      </c>
      <c r="G59" s="162" t="s">
        <v>756</v>
      </c>
      <c r="L59" s="162" t="s">
        <v>754</v>
      </c>
    </row>
    <row r="60" spans="2:12">
      <c r="B60" s="164" t="s">
        <v>830</v>
      </c>
      <c r="G60" s="162" t="s">
        <v>757</v>
      </c>
      <c r="L60" s="162" t="s">
        <v>755</v>
      </c>
    </row>
    <row r="61" spans="2:12">
      <c r="B61" s="164" t="s">
        <v>831</v>
      </c>
      <c r="G61" s="162" t="s">
        <v>758</v>
      </c>
      <c r="L61" s="162" t="s">
        <v>756</v>
      </c>
    </row>
    <row r="62" spans="2:12">
      <c r="B62" s="164" t="s">
        <v>832</v>
      </c>
      <c r="G62" s="162" t="s">
        <v>759</v>
      </c>
      <c r="L62" s="162" t="s">
        <v>757</v>
      </c>
    </row>
    <row r="63" spans="2:12">
      <c r="B63" s="164" t="s">
        <v>833</v>
      </c>
      <c r="G63" s="162" t="s">
        <v>760</v>
      </c>
      <c r="L63" s="162" t="s">
        <v>758</v>
      </c>
    </row>
    <row r="64" spans="2:12">
      <c r="B64" s="164" t="s">
        <v>834</v>
      </c>
      <c r="G64" s="162" t="s">
        <v>761</v>
      </c>
      <c r="L64" s="162" t="s">
        <v>759</v>
      </c>
    </row>
    <row r="65" spans="2:12">
      <c r="B65" s="164" t="s">
        <v>835</v>
      </c>
      <c r="G65" s="162" t="s">
        <v>762</v>
      </c>
      <c r="L65" s="162" t="s">
        <v>760</v>
      </c>
    </row>
    <row r="66" spans="2:12">
      <c r="B66" s="164" t="s">
        <v>836</v>
      </c>
      <c r="G66" s="162" t="s">
        <v>763</v>
      </c>
      <c r="L66" s="162" t="s">
        <v>761</v>
      </c>
    </row>
    <row r="67" spans="2:12">
      <c r="B67" s="164" t="s">
        <v>837</v>
      </c>
      <c r="G67" s="162" t="s">
        <v>764</v>
      </c>
      <c r="L67" s="162" t="s">
        <v>762</v>
      </c>
    </row>
    <row r="68" spans="2:12">
      <c r="B68" s="164" t="s">
        <v>838</v>
      </c>
      <c r="L68" s="162" t="s">
        <v>763</v>
      </c>
    </row>
    <row r="69" spans="2:12">
      <c r="B69" s="164" t="s">
        <v>839</v>
      </c>
      <c r="L69" s="162" t="s">
        <v>764</v>
      </c>
    </row>
    <row r="70" spans="2:12">
      <c r="B70" s="164" t="s">
        <v>840</v>
      </c>
    </row>
    <row r="71" spans="2:12">
      <c r="B71" s="164" t="s">
        <v>841</v>
      </c>
    </row>
    <row r="72" spans="2:12">
      <c r="B72" s="164" t="s">
        <v>842</v>
      </c>
    </row>
    <row r="73" spans="2:12">
      <c r="B73" s="164" t="s">
        <v>843</v>
      </c>
    </row>
    <row r="74" spans="2:12">
      <c r="B74" s="164" t="s">
        <v>844</v>
      </c>
    </row>
    <row r="75" spans="2:12">
      <c r="B75" s="164" t="s">
        <v>845</v>
      </c>
    </row>
    <row r="76" spans="2:12">
      <c r="B76" s="164" t="s">
        <v>846</v>
      </c>
    </row>
    <row r="77" spans="2:12">
      <c r="B77" s="164" t="s">
        <v>847</v>
      </c>
    </row>
    <row r="78" spans="2:12">
      <c r="B78" s="164" t="s">
        <v>848</v>
      </c>
    </row>
    <row r="79" spans="2:12">
      <c r="B79" s="164" t="s">
        <v>849</v>
      </c>
    </row>
    <row r="80" spans="2:12">
      <c r="B80" s="164" t="s">
        <v>850</v>
      </c>
    </row>
    <row r="81" spans="2:2">
      <c r="B81" t="s">
        <v>851</v>
      </c>
    </row>
    <row r="82" spans="2:2">
      <c r="B82" s="164" t="s">
        <v>852</v>
      </c>
    </row>
    <row r="83" spans="2:2">
      <c r="B83" s="164" t="s">
        <v>853</v>
      </c>
    </row>
    <row r="84" spans="2:2">
      <c r="B84" s="164" t="s">
        <v>854</v>
      </c>
    </row>
    <row r="85" spans="2:2">
      <c r="B85" s="164" t="s">
        <v>856</v>
      </c>
    </row>
    <row r="86" spans="2:2">
      <c r="B86" t="s">
        <v>855</v>
      </c>
    </row>
    <row r="87" spans="2:2">
      <c r="B87" t="s">
        <v>857</v>
      </c>
    </row>
    <row r="88" spans="2:2">
      <c r="B88" s="164" t="s">
        <v>858</v>
      </c>
    </row>
    <row r="89" spans="2:2">
      <c r="B89" t="s">
        <v>859</v>
      </c>
    </row>
    <row r="90" spans="2:2">
      <c r="B90" s="164" t="s">
        <v>860</v>
      </c>
    </row>
    <row r="91" spans="2:2">
      <c r="B91" s="164" t="s">
        <v>861</v>
      </c>
    </row>
    <row r="92" spans="2:2">
      <c r="B92" t="s">
        <v>862</v>
      </c>
    </row>
    <row r="93" spans="2:2">
      <c r="B93" s="164" t="s">
        <v>863</v>
      </c>
    </row>
    <row r="94" spans="2:2">
      <c r="B94" s="164" t="s">
        <v>867</v>
      </c>
    </row>
    <row r="95" spans="2:2">
      <c r="B95" t="s">
        <v>864</v>
      </c>
    </row>
    <row r="96" spans="2:2">
      <c r="B96" t="s">
        <v>865</v>
      </c>
    </row>
    <row r="97" spans="2:2">
      <c r="B97" t="s">
        <v>866</v>
      </c>
    </row>
    <row r="98" spans="2:2">
      <c r="B98" s="164" t="s">
        <v>868</v>
      </c>
    </row>
    <row r="99" spans="2:2">
      <c r="B99" s="164" t="s">
        <v>870</v>
      </c>
    </row>
    <row r="100" spans="2:2">
      <c r="B100" t="s">
        <v>869</v>
      </c>
    </row>
    <row r="101" spans="2:2">
      <c r="B101" s="164" t="s">
        <v>871</v>
      </c>
    </row>
    <row r="102" spans="2:2">
      <c r="B102" t="s">
        <v>872</v>
      </c>
    </row>
    <row r="103" spans="2:2">
      <c r="B103" s="164" t="s">
        <v>873</v>
      </c>
    </row>
    <row r="104" spans="2:2">
      <c r="B104" t="s">
        <v>874</v>
      </c>
    </row>
  </sheetData>
  <sortState xmlns:xlrd2="http://schemas.microsoft.com/office/spreadsheetml/2017/richdata2" ref="H3:H31">
    <sortCondition ref="H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12</vt:i4>
      </vt:variant>
    </vt:vector>
  </HeadingPairs>
  <TitlesOfParts>
    <vt:vector size="22" baseType="lpstr">
      <vt:lpstr>Ana Sayfa</vt:lpstr>
      <vt:lpstr>K. Bilgiler</vt:lpstr>
      <vt:lpstr>S. Listesi</vt:lpstr>
      <vt:lpstr>NOT Baremi</vt:lpstr>
      <vt:lpstr>1. Sınav</vt:lpstr>
      <vt:lpstr>2. Sınav</vt:lpstr>
      <vt:lpstr>3. Sınav</vt:lpstr>
      <vt:lpstr>D. Sonu</vt:lpstr>
      <vt:lpstr>Kaynak Listeler</vt:lpstr>
      <vt:lpstr>Liste</vt:lpstr>
      <vt:lpstr>'2. Sınav'!ABCD</vt:lpstr>
      <vt:lpstr>'3. Sınav'!ABCD</vt:lpstr>
      <vt:lpstr>ABCD</vt:lpstr>
      <vt:lpstr>dersler</vt:lpstr>
      <vt:lpstr>'1. Sınav'!Yazdırma_Alanı</vt:lpstr>
      <vt:lpstr>'2. Sınav'!Yazdırma_Alanı</vt:lpstr>
      <vt:lpstr>'3. Sınav'!Yazdırma_Alanı</vt:lpstr>
      <vt:lpstr>'Ana Sayfa'!Yazdırma_Alanı</vt:lpstr>
      <vt:lpstr>'D. Sonu'!Yazdırma_Alanı</vt:lpstr>
      <vt:lpstr>'K. Bilgiler'!Yazdırma_Alanı</vt:lpstr>
      <vt:lpstr>'NOT Baremi'!Yazdırma_Alanı</vt:lpstr>
      <vt:lpstr>'S.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bengisu</dc:creator>
  <cp:lastModifiedBy>Microsoft Office User</cp:lastModifiedBy>
  <cp:lastPrinted>2016-02-11T06:34:22Z</cp:lastPrinted>
  <dcterms:created xsi:type="dcterms:W3CDTF">2009-10-07T21:21:08Z</dcterms:created>
  <dcterms:modified xsi:type="dcterms:W3CDTF">2024-11-23T19:42:28Z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